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T:\6. Zajednički poslovi\2025_Tehnički sektor - Povjerenstvo_Odjel Graditeljstva\01_Ugovaranje velikih popravaka\02_Natječaji\Maksimirska cesta 71\"/>
    </mc:Choice>
  </mc:AlternateContent>
  <xr:revisionPtr revIDLastSave="0" documentId="8_{7E62F14E-3565-42D2-A173-9DF6AD1B5464}" xr6:coauthVersionLast="47" xr6:coauthVersionMax="47" xr10:uidLastSave="{00000000-0000-0000-0000-000000000000}"/>
  <bookViews>
    <workbookView xWindow="3285" yWindow="3285" windowWidth="21600" windowHeight="11295" xr2:uid="{00000000-000D-0000-FFFF-FFFF00000000}"/>
  </bookViews>
  <sheets>
    <sheet name="Ravni krov - sanacija" sheetId="1" r:id="rId1"/>
    <sheet name="List2" sheetId="4" r:id="rId2"/>
  </sheets>
  <definedNames>
    <definedName name="_xlnm.Print_Area" localSheetId="0">'Ravni krov - sanacija'!$A$1:$K$220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7" i="1" l="1"/>
  <c r="I260" i="1"/>
  <c r="I259" i="1"/>
  <c r="I263" i="1" l="1"/>
  <c r="I258" i="1"/>
  <c r="I257" i="1"/>
  <c r="I244" i="1"/>
  <c r="I243" i="1"/>
  <c r="I242" i="1"/>
  <c r="F249" i="1" s="1"/>
  <c r="I276" i="1" s="1"/>
  <c r="L199" i="1"/>
  <c r="I199" i="1"/>
  <c r="I198" i="1"/>
  <c r="I197" i="1"/>
  <c r="I196" i="1"/>
  <c r="F219" i="1" s="1"/>
  <c r="I275" i="1" s="1"/>
  <c r="L214" i="1" l="1"/>
  <c r="L161" i="1"/>
  <c r="I159" i="1"/>
  <c r="F163" i="1" s="1"/>
  <c r="I274" i="1" s="1"/>
  <c r="F143" i="1"/>
  <c r="I273" i="1" s="1"/>
  <c r="G111" i="1"/>
  <c r="I111" i="1" s="1"/>
  <c r="L110" i="1"/>
  <c r="I110" i="1"/>
  <c r="I108" i="1"/>
  <c r="I109" i="1"/>
  <c r="I93" i="1"/>
  <c r="I92" i="1"/>
  <c r="I91" i="1"/>
  <c r="I90" i="1"/>
  <c r="I89" i="1"/>
  <c r="I88" i="1"/>
  <c r="I87" i="1"/>
  <c r="I83" i="1"/>
  <c r="I82" i="1"/>
  <c r="I81" i="1"/>
  <c r="I80" i="1"/>
  <c r="I79" i="1"/>
  <c r="I78" i="1"/>
  <c r="I77" i="1"/>
  <c r="I76" i="1"/>
  <c r="I75" i="1"/>
  <c r="I101" i="1"/>
  <c r="I100" i="1"/>
  <c r="I99" i="1"/>
  <c r="I98" i="1"/>
  <c r="I97" i="1"/>
  <c r="I104" i="1"/>
  <c r="L92" i="1"/>
  <c r="L91" i="1"/>
  <c r="L90" i="1"/>
  <c r="L88" i="1"/>
  <c r="L89" i="1"/>
  <c r="L87" i="1"/>
  <c r="F113" i="1" l="1"/>
  <c r="I272" i="1" s="1"/>
  <c r="I50" i="1" l="1"/>
  <c r="I46" i="1"/>
  <c r="I264" i="1" l="1"/>
  <c r="I277" i="1" s="1"/>
  <c r="I53" i="1" l="1"/>
  <c r="F55" i="1" s="1"/>
  <c r="I271" i="1" s="1"/>
  <c r="I278" i="1" s="1"/>
  <c r="I280" i="1" s="1"/>
  <c r="I281" i="1" s="1"/>
  <c r="I282" i="1" s="1"/>
</calcChain>
</file>

<file path=xl/sharedStrings.xml><?xml version="1.0" encoding="utf-8"?>
<sst xmlns="http://schemas.openxmlformats.org/spreadsheetml/2006/main" count="268" uniqueCount="155">
  <si>
    <t>Redni broj stavke</t>
  </si>
  <si>
    <t>Opis stavke</t>
  </si>
  <si>
    <t>jedinična mjera</t>
  </si>
  <si>
    <t>Količina</t>
  </si>
  <si>
    <t>m2</t>
  </si>
  <si>
    <t>OPĆI UVJETI TROŠKOVNIKA</t>
  </si>
  <si>
    <t>Prije izrade ponude ponuditelj može obići i pregledati građevinu zbog ocjene njezinog građevinskog  stanja,  radova  obuhvaćenih  troškovnikom,  uvjeta  organizacije  gradilišta,uvjeta i načina postave skele i izrade projekta skela,  načina  i mogućnosti pristupa građevini, mogućnosti zauzimanja javne površine, privremene regulacije prometa, ishođenja potrebnih suglasnosti i dozvola postave skele, osiguranja ulaza u građevinu i sl.
Prema tome, ponuđena cijena je konačna cijena za realizaciju pojedine troškovničke stavke i ne može se mijenjati.
Prilikom uvođenja u posao izvoditelj je obvezan dostaviti detaljni operativni plan izvođenja radova i shemu organizacije gradilišta.</t>
  </si>
  <si>
    <t xml:space="preserve">Bez obzira na vrstu pogodbe, izvoditelj je obvezan svakodnevno voditi građevinski dnevnik u dva primjerka, a također i građevinsku knjigu, koje će redovito kontrolirati i ovjeravati nadzorni inženjer, kako bi se uvijek mogle ustanoviti stvarne količine izvedenih radova. Izvoditelj se obvezuje da naručitelju na svaki zahtjev da na uvid i dostavi kopije građevinskog dnevnika i građevinske knjige.    </t>
  </si>
  <si>
    <t>1.1.</t>
  </si>
  <si>
    <t>Svi prijenosi materijala dobivenog rušenjem i demontažom, odvoz na privremeni gradilišni deponij ili  planirku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Jediničnom cijenom treba obuhvatiti:
- sav rad i materijal za izvedbu radova iz pojedine stavke
- sav transport
- sve društvene obaveze vezane za radnu snagu i materijal
- pripremno-završne radove 
Obračun svih radova vršiti kako je to naznačeno u opisu stavaka.</t>
  </si>
  <si>
    <t>UKUPNO BEZ PDV-a :</t>
  </si>
  <si>
    <t>PDV:</t>
  </si>
  <si>
    <t>SVEUKUPNO:</t>
  </si>
  <si>
    <t>1.2.</t>
  </si>
  <si>
    <t>komad</t>
  </si>
  <si>
    <t>Cijene upisane u ovaj troškovnik sadrže svu odštetu za pojedine radove i dobave u odnosnim stavkama troškovnika i to u potpuno dogotovljenom stanju, tj. sav rad, naknadu za alat, materijal, sve pripremne, sporedne i završne radove, horizontalne i vertikalne prijenose i prijevoze, postavu i skidanje potrebnih skela i razupora, sve sigurnosne mjere po odredbama HTZ mjera i slično.</t>
  </si>
  <si>
    <t>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t>
  </si>
  <si>
    <t>Sav materijal koji se upotrebljava mora odgovarati postojećim tehničkim propisima i normama. Ukoliko se upotrebljava materijal za koji ne postoji odgovarajući standard, njegovu kvalitetu treba dokazati atestima. Davanjem ponude izvoditelj se obvezuje da će pravovremeno nabaviti sav materijal opisan u pojedinim stavkama troškovnika. Pročelje građevine dekorirano je ukrasnim elementima (restauratorski, vučeni profili), za koje je, prije pregleda sa skele i ispitivanja postojećih materijala, teško dovoljno precizno definirati način i veličinu sanacionog zahvata, pa je prilikom uvođenja u posao obavezan detaljan pregled i utvrđivanje pravog stanja elemenata i načina sanacije. Ukoliko opis pojedine stavke dovodi izvoditelja u nedoumicu o načinu izvedbe ili kalkulacije cijena, treba pravovremeno tražiti objašnjenje od naručitelja i projektanta.</t>
  </si>
  <si>
    <r>
      <rPr>
        <b/>
        <sz val="10"/>
        <color theme="1"/>
        <rFont val="Calibri"/>
        <family val="2"/>
        <charset val="238"/>
        <scheme val="minor"/>
      </rPr>
      <t>RUŠENJA I DEMONTAŽE</t>
    </r>
    <r>
      <rPr>
        <sz val="10"/>
        <color theme="1"/>
        <rFont val="Calibri"/>
        <family val="2"/>
        <charset val="238"/>
        <scheme val="minor"/>
      </rPr>
      <t xml:space="preserve">
Nakon provedenih pripremih radova, rušenja na građevini vrše se prema unaprijed utvrđenom redoslijedu dogovorenim s nadzornim inženjerom investitora. Sva rušenja, probijanja, bušenja i dubljenja treba u pravilu izvoditi ručnim alatom, s osobitom pažnjom.
Demontaže i rušenja izvode se u pravilu od krova prema podrumu.
Skidanje – obijanje žbuke vrši se do nosivog dijela zida, uključujući čišćenje sljubnica skobama i uz stalno kvašenje vodom zbog manjeg prašenja.
Jedinična cijena iz ponude izvoditelja treba obuhvatiti kompletno rušenje, uključivo sve pripremno-završne radove, dizalice i sl.  sadržane u faktorskim troškovima.</t>
    </r>
  </si>
  <si>
    <t>m'</t>
  </si>
  <si>
    <t>2.2.</t>
  </si>
  <si>
    <t>2.3.</t>
  </si>
  <si>
    <t>2.4.</t>
  </si>
  <si>
    <t>2.5.</t>
  </si>
  <si>
    <t>3.2.</t>
  </si>
  <si>
    <t>3.1.</t>
  </si>
  <si>
    <t>1.3.</t>
  </si>
  <si>
    <t>m3</t>
  </si>
  <si>
    <t>komplet</t>
  </si>
  <si>
    <t>jedinična cijena (Eur)</t>
  </si>
  <si>
    <t>Iznos (Eur)</t>
  </si>
  <si>
    <t>Nabava, dobava i postava  postava novih kulir ploča 40x40cm s postavom na gumene podmetače. Obračun po m2 izvedene površine. U cijenu uključen sav rad i materijal potreban za dovršavanje stavke uključujući gumene podmetače.</t>
  </si>
  <si>
    <t>2.1.</t>
  </si>
  <si>
    <t>U jediničnu cijenu radova potrebno je obračunati:
- sve pripremne i završne radove,
- sav rad i materijal potreban za izvođenje pojedine stavke opisa,
- ispiranje i kvašenje površine zida,
- sav otežani rad na izvedbi profilacije,
- zaštitu izvedenog dijela obrade pročelja,
- sav potrebni horizontalni i vertikalni transport, kao i transport do gradilišta,
- primjenu svih mjera zaštite na radu,
- sve društvene obaveze.
Popis normativa za materijale kojih se treba pridržavati:
- HRN B.C1.030, B.C8.030. – građevinski gips
- HRN B.C1.020, B.C8.042. – građevinsko vapno
- HRN B.C8.015, 022-026 – cement
- HRN B.C8.011 – portland cement
- HRN B.C8.030 – pijesak
- HRN U.M2.010., U.M2.012
- mortovi
- HRN U.F2.010 – tehnički normativi za izvođenje fasaderskih radova</t>
  </si>
  <si>
    <t>Zidarsko-fasaderski radovi izvode se isključivo prema opisima stavaka troškovnika, kao i prema važećim propisima za ovu vrstu radova. Kvaliteta svog upotrebljenog materijala mora odgovarati propisima i važećim normama, što izvoditelj mora dokazati potrebnim atestima. Izvoditelj je dužan osigurati i zaštititi sve dijelove građevine na kojima se ne izvode radovi, radi sprječavanja oštećenja tokom izvedba. Sva oštećenja na dijelovima na kojima se ne izvode radovi ili koji su nastupili nepažnjom izvoditelja isti je dužan otkloniti o vlastitom trošku. 
Žbukanje se izvodi na dobro očišćenoj, otprašenoj i vodom ispranoj površini. Radove na žbukanju izvoditi samo u povoljnim vremenskim uvjetima, uz odgovarajuće osiguranje i zaštitu svježe ožbukanih površina od štetnog utjecaja djelovanja sunca i oborina. Prije samog pristupanja žbukanju, površinu zida potrebno je dobro navlažiti.
Kvalitetu žbuke izvoditelj je dužan dokazati pribavljanjem stručnih nalaza i mišljenja nadležne institucije. Spojeve stare i nove žbuke izvesti kvalitetno, tako da se nakon završne obrade ne primjećuju razlike između ploha ožbukanih starom i ploha ožbukanih novom žbukom, već da se nakon završnog sloja dobije jednoliki izgled površine. 
Sve detalje izvedbe na pročelju potrebno je dogovoriti i na njih ishoditi suglasnost nadzornog inženjera, a prije pristupanja izvedbi radova. Obračun svih radova vršiti kako je to naznačeno u opisu stavaka.</t>
  </si>
  <si>
    <t>4.1.</t>
  </si>
  <si>
    <t>5.1.</t>
  </si>
  <si>
    <t>OSTALI RADOVI UKUPNO :</t>
  </si>
  <si>
    <t>OSTALI RADOVI</t>
  </si>
  <si>
    <t>Čišćenje gradilišta za vrijeme gradnje i nakon završetka kompletnih obrtničkih i građevinskih radova. Uključivo odvoz šute i smeća na gradilišnu deponiju. Paušalni obračun.</t>
  </si>
  <si>
    <t>paušal</t>
  </si>
  <si>
    <t>SVEUKUPNA REKAPITULACIJA (bez PDV-a) RAVNI KROV:</t>
  </si>
  <si>
    <t>b) klima uređaji</t>
  </si>
  <si>
    <t>Ukupno:</t>
  </si>
  <si>
    <t xml:space="preserve">c) gromobranska instalacija </t>
  </si>
  <si>
    <r>
      <t>Dobava, dostava, postava i demontaža skele, visine do 4 metara (cijevna ili tipski "H" elementi) koja se postavlja obodno oko pozicija krovne kućice i jednog dimnjaka. Skelu je potrebno ukrutiti i sidriti u objekt pomoću kuka za pričvršćenje skele kako bi se osigurala od prevrtanja. Na vanjski dio skele postaviti jutenu zaštitu koju treba pričvrstiti na konstrukciju.</t>
    </r>
    <r>
      <rPr>
        <b/>
        <sz val="10"/>
        <color theme="1"/>
        <rFont val="Calibri"/>
        <family val="2"/>
        <charset val="238"/>
        <scheme val="minor"/>
      </rPr>
      <t xml:space="preserve"> Obračun po m2 ortogonalne projekcije skele</t>
    </r>
    <r>
      <rPr>
        <sz val="10"/>
        <color theme="1"/>
        <rFont val="Calibri"/>
        <family val="2"/>
        <charset val="238"/>
        <scheme val="minor"/>
      </rPr>
      <t>.</t>
    </r>
  </si>
  <si>
    <t xml:space="preserve">Dovoz, montaža i demontaža građevinskog lifta. U stavku potrebno uključiti sve potrebne zaštite prostora i ljudi. Obračun je po kompletu, s uključenim dodatnim radnim i manevarskim prostorom. U cijenu uključiti sav rad, materijal, alate, strojeve, po potrebi premještaje lifta i opremu potrebnu za potpuno dovršenje stavke. Obračun po kompetu za cijelo vrijeme korištenja. </t>
  </si>
  <si>
    <t>SKELA I PRIPREMNI RADOVI  UKUPNO :</t>
  </si>
  <si>
    <t>1. SKELA I PRIPREMNI RADOVI</t>
  </si>
  <si>
    <t>Svi prijenosi materijala dobivenog rušenjem i demontažom, odvoz na privremeni gradilišni deponij ili  planirku s čišćenjem gradilišta i dovođenjem javne površine u prvobitno stanje, trebaju biti uključeni u jediničnoj cijeni radova i neće se posebno priznavati.
Prije početka radova treba ispitati sve instalacije koje se nalaze na pročelju ili krovu građevine, te ih po stručnoj osobi zaštititi u skladu s propisima.
Jediničnom cijenom treba obuhvatiti:
- sav rad i materijal za izvedbu radova iz pojedine stavke
- sav transport
- sve društvene obaveze vezane za radnu snagu i materijal
- pripremno-završne radove 
Obračun svih radova vršiti kako je to naznačeno u opisu stavaka.</t>
  </si>
  <si>
    <t>Pažljiva demontaža pojedinih elementa sa ravnog krova i dijela zidova  koji će se sanirati, privremeno deponiranje do ponovne ugradnje, uključeno i otpajanje sa privremenom blokadom elektroinstalacija.  Sve navedeno pohraniti na gradilištu ili kod vlasnika. Izvoditelj snosi sve troškove ponovne dobave ili izrade pojedinih elemenata u slučaju oštećenja ili otuđenja sa gradilišta. Rad se izvodi u svemu prema prethodnom dogovoru s predstavnikom investitora i nadzornim inženjerom.</t>
  </si>
  <si>
    <t>a) Nosači i antene (klasične i satelitske)</t>
  </si>
  <si>
    <t>d) kablovi</t>
  </si>
  <si>
    <t>c) gromobranska instalacija (traka + kocke)</t>
  </si>
  <si>
    <t>d) odzračnici</t>
  </si>
  <si>
    <t>Pažljiva demontaža i uklanjanje krovne limarije od pocinčanog lima. Stavka obuhvaća rad, potrebne zaštite , te sav horizontalni i vertikalni transport i odlaganje na deponiju te naknade.</t>
  </si>
  <si>
    <t xml:space="preserve">a) lim na dimovodnim kanalima </t>
  </si>
  <si>
    <t>b) vodolovna grla (sifon) + poklopci zaštitni</t>
  </si>
  <si>
    <t>m1</t>
  </si>
  <si>
    <t>komada</t>
  </si>
  <si>
    <t>Ukupna količina:</t>
  </si>
  <si>
    <t>2. RADOVI RUŠENJA I DEMONTAŽE</t>
  </si>
  <si>
    <t>RADOVI RUŠENJA I DEMONTAŽE UKUPNO :</t>
  </si>
  <si>
    <t xml:space="preserve">3. ZIDARSKI-FASADERSKI RADOVI </t>
  </si>
  <si>
    <t xml:space="preserve">a) ugradnja PVC okapnice na PC lijepilo </t>
  </si>
  <si>
    <t>ZIDARSKI-FASADERSKI RADOVI UKUPNO :</t>
  </si>
  <si>
    <t>b) izvedba polimercementnog hidroizolacijskog premaza, kao tipa Sikalastic 152</t>
  </si>
  <si>
    <t>c) završna obrada bojom za cement</t>
  </si>
  <si>
    <t>Hidroizolaciju ravnih ploha obvezno treba izvesti tako da se spriječi prodor vode izvan sistema odvodnje u svezi odredbi HRN U.N9.053, odnosno da pri topljenju leda i snijega voda ne prodire u građevinu, u svezi odredbi HRN U.N9.054.
Kako se zgrada gradi u vodozaštitnom području treba predvidjeti takve materijale i izolacije koje ne djeluju agresivno na vodu.
Pri radu se treba obvezno pridržavati odredbi HRN-i, ali se postavlja dodatni zahtjev ( izvan HR normi ): postojanost izolacionog materijala na niskim temperaturama do -10°C, uz zadržavanje nazivne čvrstoće na kidanje u oba smjera u približno jednakoj veličini. Glede navedenih kvaliteta materijala definiranih troškovnikom, ponuđači mogu ponuditi i druge vrste materijala i radova prema svojoj tehnologiji i mogućnostima, ali samo uz suglasnost projektanta i ako zadovoljavaju odredbe HRN-i. Ovo se odnosi posebice na rješavanje detalja izolacija u dilatacijama.
Rješenja načina izvedbe i svih detalja u svezi izolaterskih radova mora izvoditelj obvezno predočiti projektantu i tek nakon ovjere istih od strane projektanta može pristupiti izvedbi radova. Izrada rješenja neće se posebno platiti već predstavlja trošak i obvezu izvoditelja.
Prilikom izvođenja izolacija mora se izvoditelj striktno pridržavati usvojenih i od strane projektanta ovjerenih detalja.
Sve radove u svezi izvedbe detalja, horizontalnih i vertikalnih slojeva izolacije koji se izvode po odabranom specifičnom proizvođaču, treba obvezno izvesti po detaljima i tehnološkim rješenjima istog. To se odnosi kako na korištenje materijala tako i na uporabu odgovarajućeg alata. Glede specifičnosti gore navedenih radova, izvoditelj je dužan prije davanja ponude obvezno se upoznati s načinom i detaljima izvođenja izolacija koji su opisani ovim troškovnikom te s tehnologijom i specifičnostima izvođenja radova odabranog proizvođača. Nikakvi naknadni zahtjevi neće se moći uvažiti.</t>
  </si>
  <si>
    <t xml:space="preserve">Dobava i postava parne brane na bazi polietilena prema HRN EN 13984, klase E prema HRN EN 13501-1. Karakteristike:                                                                                                                                                                                                                 - efektivna debljina: min.0.2 mm (±20%) (HRN EN 1849-2 ili jednakoVrijedan)                                                                                                                                                                                                                   - masa po jedinici površine: min. 0.195 kg/m² (±15%) (HRN EN 1849-2 ili jednakovrijedan)                                                                 - vodonepropusnost: zadovoljava (HRN EN 1928 ili jednakovrijedan)                                                                                                          - posmična otpornost spojeva: ≥60 N/50 mm (HRN EN 12317-2 ili jednakovrijedan)                                                                       - otpornost na prolaz vodene pare: min. Sd  220m (HRN EN 1931 ili jednakovrijedan)                                                                   - vlačna čvrstoća uzdužna/poprečna: min. 170N (HRN EN 12311-2 ili jednakovrijedan)                                                                                                    - otpornost na udarce, meka podloga: maks. 100mm (HRN EN 12691 ili jednakovrijedan) Membrana se slobodno polaže u dva sloja na podlogu i spaja samoljepljivom trakom na bazi butil-gume u preklopu spoja od 8 cm. Periferno se membrana lijepi specijalnom namjenskom trakom za atiku ili zid. Sloj parne brane potrebno je dići do visine termo izolacije. Lijepljenje uračunato u stavku. Obračun po m2 pokrivene površine ravnog krova. </t>
  </si>
  <si>
    <t xml:space="preserve">Dobava i postava hidroizolacije poliesterom ojačana višeslojna sintetička  krovna membrana na bazi polivinil klorida (PVC), svijetlo sive, UV stabilna, debljine d= 1,5 mm, prema EN 13956 ili jednakovrijedan _______________, debljina signalnog sloja min. 0.6mm.                                                               Karakteristike:                                                                                      - efektivna debljina: min.1.5 mm (-5%/+10%) (HRN EN 1849-2 ili jednakovrijedan ________________)                                                                                      - masa po jedinici površine: min. 1.80 kg/m² (-5%/+10%) (HRN EN 1849-2 ili jednakovrijedan _____________)                            - vodonepropusnost: zadovoljava (HRN EN 1928 ili jednakovrijedan __________________)                                                             - posmična otpornost spojeva: ≥600 N/50 mm (HRN EN 12317-2 ili jednakovrijedan _______________)                                      - otpornost na prolaz vodene pare: min. μ=20.000 (HRN EN 1931 ili jednakovrijedan ______________)                                                                                       - izduženje pri slomu: ≥ 15% (HRN EN 12311-2 ili jednakovrijedan __________________)                                                    - otpornost na udarce, tvrda podloga: min. 700mm (HRN EN 12691 ili jednakovrijedan)                                                                        - otpornost na statičke opterećenja: min. 20kg (HRN EN 12730 ili jednakovrijedan)                                               - pregibljivost pri sniskim temperaturama: ≥ -35°C (HRN EN 495-5 ili jednakovrijedan)                                                                       </t>
  </si>
  <si>
    <t>Nabava, dobava i postava zaštitnog  geotekstila 300 g/m2  iznad PVC membrane. Obračun po m2 izvedene površine. U cijenu uključen sav rad i materijal potreban za dovršavanje stavke.</t>
  </si>
  <si>
    <t>Nabava, dobava i postava razdjelnog sloja geotekstila 300 g/m2  ispod PVC membrane, a iznad XPS ploča. Obračun po m2 izvedene površine. U cijenu uključen sav rad i materijal potreban za dovršavanje stavke.</t>
  </si>
  <si>
    <t>a) Horizontalna površina</t>
  </si>
  <si>
    <t>HIDROIZOLATERSKI RADOVI UKUPNO :</t>
  </si>
  <si>
    <t>LIMARSKI RADOVI
Sav upotrebljeni materijal i finalni građevinski proizvodi moraju odgovarati postojećim tehničkim propisima i HR normama.
 Prilikom izvedbe limarskih radova treba se u svemu pridržavati slijedećih propisa i normi:
- Pravilnik o zaštiti na radu u građevinarstvu,
- Pravilnik o tehničkim mjerama i uvjetima za završne radove u građevinarstvu
- Tehnički uvjeti za izvođenje limarskih radova,
- HR norme:
- pocinčani lim  HRN C.E4.020
- bakreni lim  HRN C.D4.500, HRN C.D4.0200
Pomoćni i vezivni materijali, kalaj, zakovice, zavrtnji i drugo, moraju odgovarati odredbama HR normi.
 Sve radove treba izvesti stručno i solidno, prema tehničkim propisima  i uzancama zanata. 
 Različite vrste metala, koje se uslijed elektrolitskih pojava međusobno spajaju, ne smiju se izravno dodirivati. Sve željezne dijelove koji dolaze u dodir s cinkom ili pocinčanim limom, treba preličiti asfaltnim lakom ili odgovarajućim sredstvom. Kod polaganja limarskih elemenata na masivne podloge, potrebno je podloge prije oblaganja obložiti slojem krovne ljepenke radi sprečavanja štetnih kemijskih utjecaja na lim.</t>
  </si>
  <si>
    <t>Sva se učvršćenja i povezivanja limova moraju izvesti tako da konstrukcija bude osigurana od nevremena, atmosferilija i prodora vode u objekt i da pojedini dijelovi mogu nesmetano raditi kod temperaturnih promjena bez štete po ispravnosti konstrukcije.
U jediničnim cijenama uračunato je:
- naknada za kompletni rad (izrada i montaža),
- materijal,
- svi vanjski i unutarnji, horizontalni i vertikalni transporti,
- premazivanja asfalt lakom, podlaganje krovne ljepenke,
- sav sitni i spojni materijal i materijal za učvršćenje (kuke, plosna željeza za učvršćenja, vijci, zakovice i sl.).
 Izmjere je potrebno izvršiti na gradilištu nakon izvedbe. Obračun svih radova vršiti kako je to naznačeno u opisu stavaka. Eventualne nejasnoće oko načina izvedbe ili obračuna izvoditelj je dužan razjasniti sa nadzornim inženjerom prije samog pristupanja izvođenju..</t>
  </si>
  <si>
    <t>Pažljiva demontaža zaštitnih ograda koje se trajno uklanjanju, radi izvođenja novih okapnih limova. Rad se izvodi u svemu prema prethodnom dogovoru s predstavnikom stanara i nadzornim inženjerom. Uključivo prijenos i odlaganje šute na gradilišnu deponiju. Ograde se naknadno vraćaju.</t>
  </si>
  <si>
    <t>5.2.</t>
  </si>
  <si>
    <t>5.3.</t>
  </si>
  <si>
    <t>a) Postava nove gromobranske trake</t>
  </si>
  <si>
    <t>Dobava i postava nove gromobranske trake (kao postojeća -40x4) na pozicijama spojeva susjednih ulaza, gromobranska traka se postavlja na način da se može pokriti novopostavljenom toplinskom izolacijom. U jedniničnu cijenu uključiti sav potrebran materijal i radove te ispitivanja i izdavanja atesta do pune gotovosti stavke. Obračun po m1 postavljene trake.</t>
  </si>
  <si>
    <t>6.1.</t>
  </si>
  <si>
    <t>6.2.</t>
  </si>
  <si>
    <t>6.3.</t>
  </si>
  <si>
    <t>a) dobava i postava novih</t>
  </si>
  <si>
    <t>LIMARSKI RADOVI UKUPNO :</t>
  </si>
  <si>
    <t>LIMARSKI RADOVI</t>
  </si>
  <si>
    <t>HIDROIZOLATERSKI RADOVI</t>
  </si>
  <si>
    <t>RADOVI RUŠENJA I DEMONTAŽE</t>
  </si>
  <si>
    <t>SKELA I PRIPREMNI RADOVI</t>
  </si>
  <si>
    <t>ZIDARSKI-FASADERSKI RADOVI</t>
  </si>
  <si>
    <r>
      <rPr>
        <b/>
        <sz val="10"/>
        <color theme="1"/>
        <rFont val="Calibri"/>
        <family val="2"/>
        <charset val="238"/>
        <scheme val="minor"/>
      </rPr>
      <t>RUŠENJA I DEMONTAŽE</t>
    </r>
    <r>
      <rPr>
        <sz val="10"/>
        <color theme="1"/>
        <rFont val="Calibri"/>
        <family val="2"/>
        <scheme val="minor"/>
      </rPr>
      <t xml:space="preserve">
Sva rušenja, probijanja, bušenja i dubljenja treba u pravilu izvoditi ručnim alatom, s osobitom pažnjom.
Sve otvore na pročelju treba odmah nakon postave skele zaštititi PVC folijom debljine 0,20 mm, kako prilikom pranja žbuke ne bi došlo do oštećenja.
Nakon provedenih pripremih radova, rušenja na građevini vrše se prema unaprijed utvrđenom redoslijedu dogovorenim s nadzornim inženjerom investitora.
Demontaže i rušenja izvode se u pravilu od krova prema podrumu.
Skidanje – obijanje žbuke vrši se do nosivog dijela zida, uključujući čišćenje sljubnica skobama i uz stalno kvašenje vodom zbog manjeg prašenja.
Jedinična cijena iz ponude izvoditelja treba obuhvatiti kompletno rušenje, uključivo sve pripremno-završne radove sadržane u faktorskim troškovima.</t>
    </r>
  </si>
  <si>
    <t>a) skela - terasa</t>
  </si>
  <si>
    <t>Nabava, dobava i postava cijevi za šutu u svrhu vertikalnog transporta građevinskog otpada. Cijevi za šutu postavljaju se sa dvorišne strane objekta. Visina objekta cca H= 30m. Obračun po kompletu izvedenih radova.</t>
  </si>
  <si>
    <t>3.4.</t>
  </si>
  <si>
    <t xml:space="preserve">4. ARMIRANO - BETONSKI RADOVI </t>
  </si>
  <si>
    <t>Pri izradi betonskih i armirano-betonskih radova treba se u svemu pridržavati općih uvjeta za te radove. U cijenu betona uključiti i glatku oplatu koju je izvođač obavezan sam izračunati. Prije samog betoniranja kroistiti sredstvo za premazivanje oplate zbog prijanjanja svježeg betona za oplatu, koje je uključeno u cijenu. Za dobavu, savijanje i montažu betonskog željeza (za sve armirano-betonske konstrukcije) količine su programske, te će se obračun završno provesti prema iskazima iz projekta armature, prema ponuđenim jediničnim cijenama za 1kg čelika iz stavaka armirano-betonskih radova.</t>
  </si>
  <si>
    <t>U cijenu ab. radova uključiti i sve troškove prilikom transporta i ugradnje betona, te njegovanje svježeg betona. U cijenu pojedine stavke uključiti i umetanje kutija za prodore u ab. konstrukciji za vođenje instalacija. U dogovoru sa projektantom instalacija i nadzornim inženjerom. U cijenu pojedine stavke uključiti i umetanje distancera za reguliranje debljine zaštitnog sloja betona. U dogovoru sa projektantom statike i nadzornim inženjerom. U cijeni je uključeno dnevno čiščenje gradilišta, kao i čišćenje nakon dovršetka svake faze rada.</t>
  </si>
  <si>
    <t>ARMIRANO BETONSKI RADOVI UKUPNO :</t>
  </si>
  <si>
    <t xml:space="preserve">5. HIDROIZOLATERSKI RADOVI </t>
  </si>
  <si>
    <t>5.4.</t>
  </si>
  <si>
    <t>5.5.</t>
  </si>
  <si>
    <t>5.6.</t>
  </si>
  <si>
    <t>5.7.</t>
  </si>
  <si>
    <t>5.8.</t>
  </si>
  <si>
    <t xml:space="preserve">6. LIMARSKI RADOVI </t>
  </si>
  <si>
    <t>7. OSTALI RADOVI</t>
  </si>
  <si>
    <t>7.1.</t>
  </si>
  <si>
    <t>7.2.</t>
  </si>
  <si>
    <t>7.3.</t>
  </si>
  <si>
    <t>ARMIRANO-BETONSKI RADOVI</t>
  </si>
  <si>
    <t>5.9.</t>
  </si>
  <si>
    <t>TROŠKOVNIK RADOVA  SANACIJE  KROVIŠTA - Maksimirska cesta 71</t>
  </si>
  <si>
    <t>e) leđobran</t>
  </si>
  <si>
    <t>f) leksan pokrov + konstrukcija nadstrešnice</t>
  </si>
  <si>
    <t>a) kulir ploče (P =260 m2)</t>
  </si>
  <si>
    <t>b) pijesak  (P =285 m2)</t>
  </si>
  <si>
    <t>c) bitumenska ljepenka - (P =285 m2)</t>
  </si>
  <si>
    <t>d) beton u padu (P =2285 m2)</t>
  </si>
  <si>
    <t>e) Stiropor (P =285 m2)</t>
  </si>
  <si>
    <r>
      <t xml:space="preserve">Pažljiva demontaža svih postojećih slojeva ravnog krova do betona u padu radi izvođenja radova obnove. Stavka obuhvaća sve potrebne aktivnosti, rad, potrebne zaštite , te sav horizontalni i vertikalni transport i odlaganje šute na gradilišnu deponiju, kao i faktore rastresitosti . Obračun po m2.  </t>
    </r>
    <r>
      <rPr>
        <b/>
        <sz val="10"/>
        <color theme="1"/>
        <rFont val="Calibri"/>
        <family val="2"/>
        <scheme val="minor"/>
      </rPr>
      <t>U cijenu uključeno odvoz na gradski deponij. U stavkama iskazane količine i za krovnu kućicu.</t>
    </r>
  </si>
  <si>
    <t>f) šljunak (P =25 m2)</t>
  </si>
  <si>
    <t>g) metalne stepenice</t>
  </si>
  <si>
    <t>g) nepredvidljivi slojevi (P=285 m2) - utvrditi po izvedenim istražnim radovima</t>
  </si>
  <si>
    <t>d) opšavni limovi parapetnih zidova - prijelaz sa horizontalne na vertikalne površine</t>
  </si>
  <si>
    <t>c) okapni lim na parapetnim zidovima - krovna kućica r.š. 25-30 cm</t>
  </si>
  <si>
    <t>c) okapni lim na parapetnim zidovima - krovna terasa r.š. 40 -50 cm</t>
  </si>
  <si>
    <t>a) dimnjaci</t>
  </si>
  <si>
    <t>b) strojarnica</t>
  </si>
  <si>
    <t>c) parapetni zidovi</t>
  </si>
  <si>
    <t>Čišćenje konstrukcije dimnjaka  strojno ili ručno s ciljem uklanjanja prašine, stare žbuke,  slabo prionljivih te svi kontaminirani dijelovi konstrukcije nastali uslijed djelovanja raznih vrsta opterećenja. U cijenu uključiti čišćenje sljubnica između cigli i pranje cijele površine sa vodom  dok se ne dobije čista, čvrsta i zdrava podloga. U cijenu treba uračunati sav rad, materijal, alate i strojeve potrebne za potpuno dovršenje stavke. Odvoz materijala na deponij. Obračun je po m2 uklonjene žbuke i očišćene površine dimnjaka i parapetnih zidova.</t>
  </si>
  <si>
    <t xml:space="preserve">Izvedba završnog sloja dimnjaka i parapetnih zidova sa silikatnom zaštitno dekorativnom žbukom grube prskane teksture, tip kao 'Silikatna žbuka Š' ili jednakovrijedno ________________ - po uzoru na originalnu žbuku pročelja. Granulacija žbuke 2 mm. T. </t>
  </si>
  <si>
    <t>Zidarska obrada dimnjačkih kapa. Obračun po m2 sanirane dimnjačke kape. Cijena obuhvaća dobavu i izradu kape dimnjaka uključujući sav rad i materijal. Stavka obuhvaća:</t>
  </si>
  <si>
    <r>
      <t xml:space="preserve">Dobava, transport i ugradnja laganog betona razreda tlačne čvrstoće C12/15 iznad stropne ploče,  d= 15 cm. U cijenu uključena dobava, prijevoz i ugradnja i njega svježeg betona. Obračun po m3 ugrađenenog podložnog betona.  Napomena:  </t>
    </r>
    <r>
      <rPr>
        <b/>
        <sz val="10"/>
        <color theme="1"/>
        <rFont val="Calibri"/>
        <family val="2"/>
        <scheme val="minor"/>
      </rPr>
      <t>Potrebno je izvesti nagibe prema slivnicima sukladno pravilima struke.</t>
    </r>
  </si>
  <si>
    <t>Nabava materijala, transport i izrada grube žbuke dimnjaka, parapetnog zida i zidova strojarnice; tip kao VC 50 ili jednakovrijedno ____________  (vapneno-cementna produžna žbuka). Pijesak granulacije do 1.25mm, debljina sloja 2 cm. Žbuka se nanosi na podlogu od cementnog šprica (opisan u prijašnjim stavkama). Potrebna gustoća suhog očvrslog morta  1500 kg/m³, potrebna postignuta tlačna čvrstoća nakon 28 dana ≥1.5-5 N/mm².</t>
  </si>
  <si>
    <t>Nabava, dobava i postava horizontalne toplinske izolacije od XPS 150 ploča sa preklopom debljine 12 cm. Obračun po m2 izvedene površine. U cijenu uključen sav rad i materijal potreban za dovršavanje stavke.</t>
  </si>
  <si>
    <t>Horizontalni i vertikalni prijenos riječnog  oblutka granulacije 16-32 mm na ravnom krovu na pozicije oko slivnika te na krovnu kućicu. Prije razastiranja riječni oblutak se čisti od prašine i drugih nečistoća i iispire stlačenom vodom što je uključeno u stavku. Obračun po m2.</t>
  </si>
  <si>
    <r>
      <t xml:space="preserve">Nabava, dobava i postava novih vertikalnih krovnih slivnika s PVC prirubnicom za lijepljenje (varenje) sa PVC folijama i hvataćem lišća </t>
    </r>
    <r>
      <rPr>
        <sz val="10"/>
        <color theme="1"/>
        <rFont val="Calibri"/>
        <family val="2"/>
      </rPr>
      <t>Ø</t>
    </r>
    <r>
      <rPr>
        <sz val="10"/>
        <color theme="1"/>
        <rFont val="Calibri"/>
        <family val="2"/>
        <scheme val="minor"/>
      </rPr>
      <t xml:space="preserve"> 180 mm. Prije početka izvođenja radova potrebno provjeriti dimenzije otvora i sukladno tome postaviti slivnik odgovarajućih dimenzija.</t>
    </r>
  </si>
  <si>
    <t>b) dimnjaci r.š. 30 cm</t>
  </si>
  <si>
    <t>c) strojarnica r.š. 30 cm</t>
  </si>
  <si>
    <t>d) parapetni zidovi r.š.30 cm</t>
  </si>
  <si>
    <t>Nabava, dobava i ugradnja tipskog  PVC odzračnika dužine 500 mm, s odzračnom kapom visine 260 mm. Obračun po komadu izvedenih radova. U cijenu uključen sav rad i materijal potreban za dovršavanje stavke. Odzračnike izvesti po 1 komad na svakih 30 m2.</t>
  </si>
  <si>
    <t>e) Kontrolirani prijelaz vertikalne HI na horizontalnu HI (krovne kućice, dimnjaci, parapetni zid), r.š 60 cm</t>
  </si>
  <si>
    <r>
      <t>Membrane se slobodno polažu te fiksiraju u podlogu prema uputama proizvođača membrane. Spojevi se obrađuju vrućim zrakom sa širinom vara od min. 3 cm, preklop 12 cm, u skladu s propisanom tehnologijom od strane proizvođača membrane</t>
    </r>
    <r>
      <rPr>
        <b/>
        <sz val="10"/>
        <color theme="1"/>
        <rFont val="Calibri"/>
        <family val="2"/>
        <scheme val="minor"/>
      </rPr>
      <t>. Na spojeve pod-zid i završetak membrane izvesti sa profilom galvaniziranog limom laminiranog sintetičkom membranom (debljine min. 1,7 mm), uključena brtvljenje sa trajnoelastičnim poliuretanskim kitom.</t>
    </r>
    <r>
      <rPr>
        <sz val="10"/>
        <color theme="1"/>
        <rFont val="Calibri"/>
        <family val="2"/>
        <scheme val="minor"/>
      </rPr>
      <t xml:space="preserve"> Svi proizvodi trebaju biti kompatibilni. Dokaz kompatibilnosti dostaviti nadzornom inžinjeru. Obračun po m2 izvedene površine ravnog krova, do pune gotovosti stavke prema uputama proizvođača sa svim pričvrsnim priborom. </t>
    </r>
  </si>
  <si>
    <r>
      <rPr>
        <b/>
        <sz val="10"/>
        <color theme="1"/>
        <rFont val="Calibri"/>
        <family val="2"/>
        <scheme val="minor"/>
      </rPr>
      <t>Završna zaštitna putz lajsna</t>
    </r>
    <r>
      <rPr>
        <sz val="10"/>
        <color theme="1"/>
        <rFont val="Calibri"/>
        <family val="2"/>
        <scheme val="minor"/>
      </rPr>
      <t xml:space="preserve">
Dobava, izrada i postava putz lajsne od pocinčanog-bojanog lima, razvijene širine do 20 cm, debljine 0,55 mm. Lajsna se mehanički pričvršćuju na zidove udarnim vijcima 6-90 mm u razmacima 25 cm. U cijeni brtvljenje trajnoelastičnim kitom DRACOFLEX P. Lajsna ima funkciju dodatnog brtvlenja ruba vertikalne hidroizolacije, mehaničke i UV zaštite.</t>
    </r>
  </si>
  <si>
    <t>Dobava, izrada i postava novih opšava. Opšav se izvodi pocinčanim limom r.š. 40cm. Jediničnom cijenom obuhvaćen sav rad, materijal I transport.  Obračun po m1 izvedenih radova.</t>
  </si>
  <si>
    <t>Dobava i ugradnja prihvatne trake od plastificiranog  lima za PVC membranu r.š. 5cm. Obračun po m' izvedenih radova. U cijenu uključena obrada  spoja zida i lajsne te završne puc  lajsne kitanjem poliuretanskim kitom uz prethodno premazivanje podloge primerom.</t>
  </si>
  <si>
    <t xml:space="preserve"> REKAPITULACIJA RADOVA RAVNI KROV </t>
  </si>
  <si>
    <t>a) zaštitna ograda</t>
  </si>
  <si>
    <t>b) leđobran - obrada i ponovna montaža</t>
  </si>
  <si>
    <t>Izrada i postava novih limenih okapnica parapetnog zida, od pocinčanog lima, r.š. cca 40-50 cm. Stavka uključuje sav potreban rad, materijal i transport. Obračun se vrši po m' lima. Prije izvođenja radova potrebno je provjeriti dimenzije okapnog lima. U stavku uključena priprema otvora te njihovo brtvljenje kroz koje će se postavljati zaštitna ograda.</t>
  </si>
  <si>
    <t xml:space="preserve">Sanacija bravarskih elementa zaštitne ograde na ravnom krovu. Stavka uključuje po potrebi skidanje bravarskih elemenata i odvoz u radionicu u slučaju većih oštećenja, skidanje postojeće boje i hrđu, ispravak eventualnih deformitete, a nedostatke nadomjestiti u istom stilu. U cijenu uračunati temeljiti popravak kompletnih elemenata sa pripadajućim okvirom kao i završno ličenje. Nakon svih izvedenih radova zaštititi površinu dvostrukim zaštitnim premazom protiv hrđe i dvostrukim uljanim naličem. Kvalitetu i ton naliča također određuje nazdorni inženjer u dogovoru s predstavnikom stanara. Nakon svih radova ponovnu montažu i eventualni dovoz iz radionice. </t>
  </si>
  <si>
    <t>c) konstrukcija nadstrešnice + novi leksan pokrov</t>
  </si>
  <si>
    <t>d) metalne stepenice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</si>
</sst>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8"/>
      <name val="Calibri"/>
      <family val="2"/>
      <charset val="238"/>
      <scheme val="minor"/>
    </font>
    <font>
      <sz val="10"/>
      <name val="Arial"/>
      <family val="2"/>
      <charset val="238"/>
    </font>
    <font>
      <sz val="10"/>
      <name val="Calibri"/>
      <family val="2"/>
      <scheme val="minor"/>
    </font>
    <font>
      <b/>
      <sz val="10"/>
      <name val="Calibri"/>
      <family val="2"/>
      <charset val="238"/>
      <scheme val="minor"/>
    </font>
    <font>
      <sz val="10"/>
      <name val="Calibri"/>
      <family val="2"/>
      <charset val="238"/>
      <scheme val="minor"/>
    </font>
    <font>
      <sz val="11"/>
      <name val="Calibri"/>
      <family val="2"/>
      <charset val="238"/>
      <scheme val="minor"/>
    </font>
    <font>
      <sz val="10"/>
      <color theme="1"/>
      <name val="Calibri"/>
      <family val="2"/>
      <scheme val="minor"/>
    </font>
    <font>
      <b/>
      <sz val="10"/>
      <color theme="1"/>
      <name val="Calibri"/>
      <family val="2"/>
      <scheme val="minor"/>
    </font>
    <font>
      <sz val="10"/>
      <color theme="1"/>
      <name val="Calibri"/>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protection locked="0"/>
    </xf>
  </cellStyleXfs>
  <cellXfs count="92">
    <xf numFmtId="0" fontId="0" fillId="0" borderId="0" xfId="0"/>
    <xf numFmtId="0" fontId="2" fillId="0" borderId="0" xfId="0" applyFon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2" fontId="7" fillId="0" borderId="1" xfId="0" applyNumberFormat="1" applyFont="1" applyBorder="1" applyAlignment="1">
      <alignment horizontal="center" vertical="center" wrapText="1"/>
    </xf>
    <xf numFmtId="0" fontId="7" fillId="0" borderId="0" xfId="0" applyFont="1"/>
    <xf numFmtId="0" fontId="8" fillId="0" borderId="0" xfId="0" applyFont="1"/>
    <xf numFmtId="2" fontId="7" fillId="0" borderId="1" xfId="0" applyNumberFormat="1" applyFont="1" applyBorder="1" applyAlignment="1">
      <alignment horizontal="center" vertical="center"/>
    </xf>
    <xf numFmtId="0" fontId="0" fillId="0" borderId="0" xfId="0" applyAlignment="1">
      <alignment vertical="center"/>
    </xf>
    <xf numFmtId="0" fontId="2" fillId="0" borderId="13" xfId="0" applyFont="1" applyBorder="1" applyAlignment="1">
      <alignment horizontal="center" vertical="center" wrapText="1"/>
    </xf>
    <xf numFmtId="2" fontId="2" fillId="0" borderId="13" xfId="0" applyNumberFormat="1" applyFont="1" applyBorder="1" applyAlignment="1">
      <alignment horizontal="center" vertical="center" wrapText="1"/>
    </xf>
    <xf numFmtId="0" fontId="9"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0" fillId="0" borderId="0" xfId="0" applyNumberFormat="1"/>
    <xf numFmtId="0" fontId="1" fillId="0" borderId="14"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2" fontId="2" fillId="0" borderId="10"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2" fillId="0" borderId="1" xfId="0" applyFont="1" applyBorder="1" applyAlignment="1">
      <alignment horizontal="left" vertical="center"/>
    </xf>
    <xf numFmtId="0" fontId="9" fillId="0" borderId="2" xfId="0" quotePrefix="1" applyFont="1" applyBorder="1" applyAlignment="1">
      <alignment horizontal="left" vertical="center" wrapText="1"/>
    </xf>
    <xf numFmtId="0" fontId="2" fillId="0" borderId="1" xfId="0" applyFont="1" applyBorder="1" applyAlignment="1">
      <alignment horizontal="center"/>
    </xf>
    <xf numFmtId="2" fontId="2" fillId="0" borderId="1" xfId="0" applyNumberFormat="1" applyFont="1" applyBorder="1" applyAlignment="1">
      <alignment horizontal="center"/>
    </xf>
    <xf numFmtId="0" fontId="1" fillId="0" borderId="1" xfId="0" applyFont="1" applyBorder="1" applyAlignment="1">
      <alignment horizontal="left" vertical="center"/>
    </xf>
    <xf numFmtId="0" fontId="0" fillId="0" borderId="1" xfId="0" applyBorder="1" applyAlignment="1">
      <alignment horizontal="center"/>
    </xf>
    <xf numFmtId="2" fontId="2" fillId="0" borderId="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 fillId="0" borderId="15" xfId="0" applyFont="1" applyBorder="1" applyAlignment="1">
      <alignment horizontal="center"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2" fontId="7" fillId="0" borderId="1" xfId="0" applyNumberFormat="1" applyFont="1" applyBorder="1" applyAlignment="1">
      <alignment horizontal="center" vertical="center"/>
    </xf>
    <xf numFmtId="0" fontId="9" fillId="0" borderId="1" xfId="0" applyFont="1" applyBorder="1" applyAlignment="1">
      <alignment horizontal="left" vertical="center"/>
    </xf>
    <xf numFmtId="2" fontId="9" fillId="0" borderId="13" xfId="0" applyNumberFormat="1" applyFont="1" applyBorder="1" applyAlignment="1">
      <alignment horizontal="center" vertical="center"/>
    </xf>
    <xf numFmtId="2" fontId="9" fillId="0" borderId="14" xfId="0" applyNumberFormat="1" applyFont="1" applyBorder="1" applyAlignment="1">
      <alignment horizontal="center" vertical="center"/>
    </xf>
    <xf numFmtId="2" fontId="9" fillId="0" borderId="2" xfId="0" applyNumberFormat="1" applyFont="1" applyBorder="1" applyAlignment="1">
      <alignment horizontal="center" vertical="center"/>
    </xf>
    <xf numFmtId="2" fontId="9" fillId="0" borderId="4" xfId="0" applyNumberFormat="1" applyFont="1" applyBorder="1" applyAlignment="1">
      <alignment horizontal="center" vertical="center"/>
    </xf>
    <xf numFmtId="2" fontId="9" fillId="0" borderId="5" xfId="0" applyNumberFormat="1" applyFont="1" applyBorder="1" applyAlignment="1">
      <alignment horizontal="center" vertical="center"/>
    </xf>
    <xf numFmtId="2" fontId="9" fillId="0" borderId="6" xfId="0" applyNumberFormat="1" applyFont="1" applyBorder="1" applyAlignment="1">
      <alignment horizontal="center" vertical="center"/>
    </xf>
    <xf numFmtId="14" fontId="1" fillId="0" borderId="13"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5" xfId="0" applyNumberFormat="1" applyFont="1" applyBorder="1" applyAlignment="1">
      <alignment horizontal="center" vertical="center"/>
    </xf>
  </cellXfs>
  <cellStyles count="2">
    <cellStyle name="Normal 2" xfId="1" xr:uid="{00000000-0005-0000-0000-000001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292"/>
  <sheetViews>
    <sheetView tabSelected="1" topLeftCell="A66" zoomScale="115" zoomScaleNormal="115" zoomScaleSheetLayoutView="100" workbookViewId="0">
      <selection activeCell="O1" sqref="O1"/>
    </sheetView>
  </sheetViews>
  <sheetFormatPr defaultRowHeight="15" x14ac:dyDescent="0.25"/>
  <cols>
    <col min="1" max="1" width="5.140625" customWidth="1"/>
    <col min="2" max="2" width="7" customWidth="1"/>
    <col min="4" max="4" width="12.42578125" customWidth="1"/>
    <col min="5" max="5" width="20.85546875" customWidth="1"/>
    <col min="7" max="7" width="9.140625" style="10"/>
    <col min="10" max="10" width="5.5703125" customWidth="1"/>
    <col min="11" max="11" width="6.28515625" customWidth="1"/>
  </cols>
  <sheetData>
    <row r="3" spans="2:10" x14ac:dyDescent="0.25">
      <c r="B3" s="20" t="s">
        <v>113</v>
      </c>
      <c r="C3" s="20"/>
      <c r="D3" s="20"/>
      <c r="E3" s="20"/>
      <c r="F3" s="20"/>
      <c r="G3" s="20"/>
      <c r="H3" s="20"/>
      <c r="I3" s="20"/>
      <c r="J3" s="20"/>
    </row>
    <row r="4" spans="2:10" x14ac:dyDescent="0.25">
      <c r="B4" s="43" t="s">
        <v>0</v>
      </c>
      <c r="C4" s="43" t="s">
        <v>1</v>
      </c>
      <c r="D4" s="43"/>
      <c r="E4" s="43"/>
      <c r="F4" s="43" t="s">
        <v>2</v>
      </c>
      <c r="G4" s="42" t="s">
        <v>3</v>
      </c>
      <c r="H4" s="43" t="s">
        <v>29</v>
      </c>
      <c r="I4" s="43" t="s">
        <v>30</v>
      </c>
      <c r="J4" s="43"/>
    </row>
    <row r="5" spans="2:10" x14ac:dyDescent="0.25">
      <c r="B5" s="43"/>
      <c r="C5" s="43"/>
      <c r="D5" s="43"/>
      <c r="E5" s="43"/>
      <c r="F5" s="43"/>
      <c r="G5" s="42"/>
      <c r="H5" s="43"/>
      <c r="I5" s="43"/>
      <c r="J5" s="43"/>
    </row>
    <row r="6" spans="2:10" x14ac:dyDescent="0.25">
      <c r="B6" s="43"/>
      <c r="C6" s="43"/>
      <c r="D6" s="43"/>
      <c r="E6" s="43"/>
      <c r="F6" s="43"/>
      <c r="G6" s="42"/>
      <c r="H6" s="43"/>
      <c r="I6" s="43"/>
      <c r="J6" s="43"/>
    </row>
    <row r="7" spans="2:10" x14ac:dyDescent="0.25">
      <c r="B7" s="20" t="s">
        <v>5</v>
      </c>
      <c r="C7" s="20"/>
      <c r="D7" s="20"/>
      <c r="E7" s="20"/>
      <c r="F7" s="20"/>
      <c r="G7" s="20"/>
      <c r="H7" s="20"/>
      <c r="I7" s="20"/>
      <c r="J7" s="20"/>
    </row>
    <row r="8" spans="2:10" ht="15" customHeight="1" x14ac:dyDescent="0.25">
      <c r="B8" s="21" t="s">
        <v>15</v>
      </c>
      <c r="C8" s="21"/>
      <c r="D8" s="21"/>
      <c r="E8" s="21"/>
      <c r="F8" s="21"/>
      <c r="G8" s="21"/>
      <c r="H8" s="21"/>
      <c r="I8" s="21"/>
      <c r="J8" s="21"/>
    </row>
    <row r="9" spans="2:10" x14ac:dyDescent="0.25">
      <c r="B9" s="21"/>
      <c r="C9" s="21"/>
      <c r="D9" s="21"/>
      <c r="E9" s="21"/>
      <c r="F9" s="21"/>
      <c r="G9" s="21"/>
      <c r="H9" s="21"/>
      <c r="I9" s="21"/>
      <c r="J9" s="21"/>
    </row>
    <row r="10" spans="2:10" x14ac:dyDescent="0.25">
      <c r="B10" s="21"/>
      <c r="C10" s="21"/>
      <c r="D10" s="21"/>
      <c r="E10" s="21"/>
      <c r="F10" s="21"/>
      <c r="G10" s="21"/>
      <c r="H10" s="21"/>
      <c r="I10" s="21"/>
      <c r="J10" s="21"/>
    </row>
    <row r="11" spans="2:10" x14ac:dyDescent="0.25">
      <c r="B11" s="21"/>
      <c r="C11" s="21"/>
      <c r="D11" s="21"/>
      <c r="E11" s="21"/>
      <c r="F11" s="21"/>
      <c r="G11" s="21"/>
      <c r="H11" s="21"/>
      <c r="I11" s="21"/>
      <c r="J11" s="21"/>
    </row>
    <row r="12" spans="2:10" x14ac:dyDescent="0.25">
      <c r="B12" s="21" t="s">
        <v>16</v>
      </c>
      <c r="C12" s="21"/>
      <c r="D12" s="21"/>
      <c r="E12" s="21"/>
      <c r="F12" s="21"/>
      <c r="G12" s="21"/>
      <c r="H12" s="21"/>
      <c r="I12" s="21"/>
      <c r="J12" s="21"/>
    </row>
    <row r="13" spans="2:10" ht="24.75" customHeight="1" x14ac:dyDescent="0.25">
      <c r="B13" s="21"/>
      <c r="C13" s="21"/>
      <c r="D13" s="21"/>
      <c r="E13" s="21"/>
      <c r="F13" s="21"/>
      <c r="G13" s="21"/>
      <c r="H13" s="21"/>
      <c r="I13" s="21"/>
      <c r="J13" s="21"/>
    </row>
    <row r="14" spans="2:10" ht="30.75" customHeight="1" x14ac:dyDescent="0.25">
      <c r="B14" s="21" t="s">
        <v>17</v>
      </c>
      <c r="C14" s="21"/>
      <c r="D14" s="21"/>
      <c r="E14" s="21"/>
      <c r="F14" s="21"/>
      <c r="G14" s="21"/>
      <c r="H14" s="21"/>
      <c r="I14" s="21"/>
      <c r="J14" s="21"/>
    </row>
    <row r="15" spans="2:10" ht="33" customHeight="1" x14ac:dyDescent="0.25">
      <c r="B15" s="21"/>
      <c r="C15" s="21"/>
      <c r="D15" s="21"/>
      <c r="E15" s="21"/>
      <c r="F15" s="21"/>
      <c r="G15" s="21"/>
      <c r="H15" s="21"/>
      <c r="I15" s="21"/>
      <c r="J15" s="21"/>
    </row>
    <row r="16" spans="2:10" ht="45.75" customHeight="1" x14ac:dyDescent="0.25">
      <c r="B16" s="21"/>
      <c r="C16" s="21"/>
      <c r="D16" s="21"/>
      <c r="E16" s="21"/>
      <c r="F16" s="21"/>
      <c r="G16" s="21"/>
      <c r="H16" s="21"/>
      <c r="I16" s="21"/>
      <c r="J16" s="21"/>
    </row>
    <row r="17" spans="2:10" x14ac:dyDescent="0.25">
      <c r="B17" s="21" t="s">
        <v>6</v>
      </c>
      <c r="C17" s="58"/>
      <c r="D17" s="58"/>
      <c r="E17" s="58"/>
      <c r="F17" s="58"/>
      <c r="G17" s="58"/>
      <c r="H17" s="58"/>
      <c r="I17" s="58"/>
      <c r="J17" s="58"/>
    </row>
    <row r="18" spans="2:10" x14ac:dyDescent="0.25">
      <c r="B18" s="58"/>
      <c r="C18" s="58"/>
      <c r="D18" s="58"/>
      <c r="E18" s="58"/>
      <c r="F18" s="58"/>
      <c r="G18" s="58"/>
      <c r="H18" s="58"/>
      <c r="I18" s="58"/>
      <c r="J18" s="58"/>
    </row>
    <row r="19" spans="2:10" x14ac:dyDescent="0.25">
      <c r="B19" s="58"/>
      <c r="C19" s="58"/>
      <c r="D19" s="58"/>
      <c r="E19" s="58"/>
      <c r="F19" s="58"/>
      <c r="G19" s="58"/>
      <c r="H19" s="58"/>
      <c r="I19" s="58"/>
      <c r="J19" s="58"/>
    </row>
    <row r="20" spans="2:10" x14ac:dyDescent="0.25">
      <c r="B20" s="58"/>
      <c r="C20" s="58"/>
      <c r="D20" s="58"/>
      <c r="E20" s="58"/>
      <c r="F20" s="58"/>
      <c r="G20" s="58"/>
      <c r="H20" s="58"/>
      <c r="I20" s="58"/>
      <c r="J20" s="58"/>
    </row>
    <row r="21" spans="2:10" x14ac:dyDescent="0.25">
      <c r="B21" s="58"/>
      <c r="C21" s="58"/>
      <c r="D21" s="58"/>
      <c r="E21" s="58"/>
      <c r="F21" s="58"/>
      <c r="G21" s="58"/>
      <c r="H21" s="58"/>
      <c r="I21" s="58"/>
      <c r="J21" s="58"/>
    </row>
    <row r="22" spans="2:10" x14ac:dyDescent="0.25">
      <c r="B22" s="58"/>
      <c r="C22" s="58"/>
      <c r="D22" s="58"/>
      <c r="E22" s="58"/>
      <c r="F22" s="58"/>
      <c r="G22" s="58"/>
      <c r="H22" s="58"/>
      <c r="I22" s="58"/>
      <c r="J22" s="58"/>
    </row>
    <row r="23" spans="2:10" ht="12.75" customHeight="1" x14ac:dyDescent="0.25">
      <c r="B23" s="58"/>
      <c r="C23" s="58"/>
      <c r="D23" s="58"/>
      <c r="E23" s="58"/>
      <c r="F23" s="58"/>
      <c r="G23" s="58"/>
      <c r="H23" s="58"/>
      <c r="I23" s="58"/>
      <c r="J23" s="58"/>
    </row>
    <row r="24" spans="2:10" ht="24.75" customHeight="1" x14ac:dyDescent="0.25">
      <c r="B24" s="21" t="s">
        <v>7</v>
      </c>
      <c r="C24" s="21"/>
      <c r="D24" s="21"/>
      <c r="E24" s="21"/>
      <c r="F24" s="21"/>
      <c r="G24" s="21"/>
      <c r="H24" s="21"/>
      <c r="I24" s="21"/>
      <c r="J24" s="21"/>
    </row>
    <row r="25" spans="2:10" x14ac:dyDescent="0.25">
      <c r="B25" s="21"/>
      <c r="C25" s="21"/>
      <c r="D25" s="21"/>
      <c r="E25" s="21"/>
      <c r="F25" s="21"/>
      <c r="G25" s="21"/>
      <c r="H25" s="21"/>
      <c r="I25" s="21"/>
      <c r="J25" s="21"/>
    </row>
    <row r="26" spans="2:10" x14ac:dyDescent="0.25">
      <c r="B26" s="21"/>
      <c r="C26" s="21"/>
      <c r="D26" s="21"/>
      <c r="E26" s="21"/>
      <c r="F26" s="21"/>
      <c r="G26" s="21"/>
      <c r="H26" s="21"/>
      <c r="I26" s="21"/>
      <c r="J26" s="21"/>
    </row>
    <row r="27" spans="2:10" x14ac:dyDescent="0.25">
      <c r="B27" s="21"/>
      <c r="C27" s="21"/>
      <c r="D27" s="21"/>
      <c r="E27" s="21"/>
      <c r="F27" s="21"/>
      <c r="G27" s="21"/>
      <c r="H27" s="21"/>
      <c r="I27" s="21"/>
      <c r="J27" s="21"/>
    </row>
    <row r="28" spans="2:10" ht="16.5" customHeight="1" x14ac:dyDescent="0.25">
      <c r="B28" s="20" t="s">
        <v>48</v>
      </c>
      <c r="C28" s="20"/>
      <c r="D28" s="20"/>
      <c r="E28" s="20"/>
      <c r="F28" s="20"/>
      <c r="G28" s="20"/>
      <c r="H28" s="20"/>
      <c r="I28" s="20"/>
      <c r="J28" s="20"/>
    </row>
    <row r="29" spans="2:10" ht="21.75" customHeight="1" x14ac:dyDescent="0.25">
      <c r="B29" s="21" t="s">
        <v>18</v>
      </c>
      <c r="C29" s="58"/>
      <c r="D29" s="58"/>
      <c r="E29" s="58"/>
      <c r="F29" s="58"/>
      <c r="G29" s="58"/>
      <c r="H29" s="58"/>
      <c r="I29" s="58"/>
      <c r="J29" s="58"/>
    </row>
    <row r="30" spans="2:10" ht="21.75" customHeight="1" x14ac:dyDescent="0.25">
      <c r="B30" s="58"/>
      <c r="C30" s="58"/>
      <c r="D30" s="58"/>
      <c r="E30" s="58"/>
      <c r="F30" s="58"/>
      <c r="G30" s="58"/>
      <c r="H30" s="58"/>
      <c r="I30" s="58"/>
      <c r="J30" s="58"/>
    </row>
    <row r="31" spans="2:10" ht="21.75" customHeight="1" x14ac:dyDescent="0.25">
      <c r="B31" s="58"/>
      <c r="C31" s="58"/>
      <c r="D31" s="58"/>
      <c r="E31" s="58"/>
      <c r="F31" s="58"/>
      <c r="G31" s="58"/>
      <c r="H31" s="58"/>
      <c r="I31" s="58"/>
      <c r="J31" s="58"/>
    </row>
    <row r="32" spans="2:10" ht="21.75" customHeight="1" x14ac:dyDescent="0.25">
      <c r="B32" s="58"/>
      <c r="C32" s="58"/>
      <c r="D32" s="58"/>
      <c r="E32" s="58"/>
      <c r="F32" s="58"/>
      <c r="G32" s="58"/>
      <c r="H32" s="58"/>
      <c r="I32" s="58"/>
      <c r="J32" s="58"/>
    </row>
    <row r="33" spans="2:10" ht="21.75" customHeight="1" x14ac:dyDescent="0.25">
      <c r="B33" s="58"/>
      <c r="C33" s="58"/>
      <c r="D33" s="58"/>
      <c r="E33" s="58"/>
      <c r="F33" s="58"/>
      <c r="G33" s="58"/>
      <c r="H33" s="58"/>
      <c r="I33" s="58"/>
      <c r="J33" s="58"/>
    </row>
    <row r="34" spans="2:10" ht="18.75" customHeight="1" x14ac:dyDescent="0.25">
      <c r="B34" s="58"/>
      <c r="C34" s="58"/>
      <c r="D34" s="58"/>
      <c r="E34" s="58"/>
      <c r="F34" s="58"/>
      <c r="G34" s="58"/>
      <c r="H34" s="58"/>
      <c r="I34" s="58"/>
      <c r="J34" s="58"/>
    </row>
    <row r="35" spans="2:10" ht="21.75" customHeight="1" x14ac:dyDescent="0.25">
      <c r="B35" s="21" t="s">
        <v>9</v>
      </c>
      <c r="C35" s="58"/>
      <c r="D35" s="58"/>
      <c r="E35" s="58"/>
      <c r="F35" s="58"/>
      <c r="G35" s="58"/>
      <c r="H35" s="58"/>
      <c r="I35" s="58"/>
      <c r="J35" s="58"/>
    </row>
    <row r="36" spans="2:10" ht="21.75" customHeight="1" x14ac:dyDescent="0.25">
      <c r="B36" s="58"/>
      <c r="C36" s="58"/>
      <c r="D36" s="58"/>
      <c r="E36" s="58"/>
      <c r="F36" s="58"/>
      <c r="G36" s="58"/>
      <c r="H36" s="58"/>
      <c r="I36" s="58"/>
      <c r="J36" s="58"/>
    </row>
    <row r="37" spans="2:10" ht="21.75" customHeight="1" x14ac:dyDescent="0.25">
      <c r="B37" s="58"/>
      <c r="C37" s="58"/>
      <c r="D37" s="58"/>
      <c r="E37" s="58"/>
      <c r="F37" s="58"/>
      <c r="G37" s="58"/>
      <c r="H37" s="58"/>
      <c r="I37" s="58"/>
      <c r="J37" s="58"/>
    </row>
    <row r="38" spans="2:10" ht="21.75" customHeight="1" x14ac:dyDescent="0.25">
      <c r="B38" s="58"/>
      <c r="C38" s="58"/>
      <c r="D38" s="58"/>
      <c r="E38" s="58"/>
      <c r="F38" s="58"/>
      <c r="G38" s="58"/>
      <c r="H38" s="58"/>
      <c r="I38" s="58"/>
      <c r="J38" s="58"/>
    </row>
    <row r="39" spans="2:10" ht="21.75" customHeight="1" x14ac:dyDescent="0.25">
      <c r="B39" s="58"/>
      <c r="C39" s="58"/>
      <c r="D39" s="58"/>
      <c r="E39" s="58"/>
      <c r="F39" s="58"/>
      <c r="G39" s="58"/>
      <c r="H39" s="58"/>
      <c r="I39" s="58"/>
      <c r="J39" s="58"/>
    </row>
    <row r="40" spans="2:10" ht="21.75" customHeight="1" x14ac:dyDescent="0.25">
      <c r="B40" s="58"/>
      <c r="C40" s="58"/>
      <c r="D40" s="58"/>
      <c r="E40" s="58"/>
      <c r="F40" s="58"/>
      <c r="G40" s="58"/>
      <c r="H40" s="58"/>
      <c r="I40" s="58"/>
      <c r="J40" s="58"/>
    </row>
    <row r="41" spans="2:10" ht="31.5" customHeight="1" x14ac:dyDescent="0.25">
      <c r="B41" s="58"/>
      <c r="C41" s="58"/>
      <c r="D41" s="58"/>
      <c r="E41" s="58"/>
      <c r="F41" s="58"/>
      <c r="G41" s="58"/>
      <c r="H41" s="58"/>
      <c r="I41" s="58"/>
      <c r="J41" s="58"/>
    </row>
    <row r="42" spans="2:10" ht="21.75" customHeight="1" x14ac:dyDescent="0.25">
      <c r="B42" s="43" t="s">
        <v>0</v>
      </c>
      <c r="C42" s="43" t="s">
        <v>1</v>
      </c>
      <c r="D42" s="43"/>
      <c r="E42" s="43"/>
      <c r="F42" s="43" t="s">
        <v>2</v>
      </c>
      <c r="G42" s="42" t="s">
        <v>3</v>
      </c>
      <c r="H42" s="43" t="s">
        <v>29</v>
      </c>
      <c r="I42" s="43" t="s">
        <v>30</v>
      </c>
      <c r="J42" s="43"/>
    </row>
    <row r="43" spans="2:10" ht="21.75" customHeight="1" x14ac:dyDescent="0.25">
      <c r="B43" s="43"/>
      <c r="C43" s="43"/>
      <c r="D43" s="43"/>
      <c r="E43" s="43"/>
      <c r="F43" s="43"/>
      <c r="G43" s="42"/>
      <c r="H43" s="43"/>
      <c r="I43" s="43"/>
      <c r="J43" s="43"/>
    </row>
    <row r="44" spans="2:10" ht="15" customHeight="1" x14ac:dyDescent="0.25">
      <c r="B44" s="44" t="s">
        <v>8</v>
      </c>
      <c r="C44" s="68" t="s">
        <v>94</v>
      </c>
      <c r="D44" s="69"/>
      <c r="E44" s="69"/>
      <c r="F44" s="69"/>
      <c r="G44" s="69"/>
      <c r="H44" s="69"/>
      <c r="I44" s="69"/>
      <c r="J44" s="70"/>
    </row>
    <row r="45" spans="2:10" ht="21.75" customHeight="1" x14ac:dyDescent="0.25">
      <c r="B45" s="45"/>
      <c r="C45" s="71"/>
      <c r="D45" s="72"/>
      <c r="E45" s="72"/>
      <c r="F45" s="72"/>
      <c r="G45" s="72"/>
      <c r="H45" s="72"/>
      <c r="I45" s="72"/>
      <c r="J45" s="73"/>
    </row>
    <row r="46" spans="2:10" x14ac:dyDescent="0.25">
      <c r="B46" s="46"/>
      <c r="C46" s="65" t="s">
        <v>43</v>
      </c>
      <c r="D46" s="66"/>
      <c r="E46" s="67"/>
      <c r="F46" s="6" t="s">
        <v>28</v>
      </c>
      <c r="G46" s="8">
        <v>1</v>
      </c>
      <c r="H46" s="5"/>
      <c r="I46" s="64">
        <f>G46*H46</f>
        <v>0</v>
      </c>
      <c r="J46" s="64"/>
    </row>
    <row r="47" spans="2:10" x14ac:dyDescent="0.25">
      <c r="B47" s="44" t="s">
        <v>13</v>
      </c>
      <c r="C47" s="68" t="s">
        <v>46</v>
      </c>
      <c r="D47" s="69"/>
      <c r="E47" s="69"/>
      <c r="F47" s="69"/>
      <c r="G47" s="69"/>
      <c r="H47" s="69"/>
      <c r="I47" s="69"/>
      <c r="J47" s="70"/>
    </row>
    <row r="48" spans="2:10" x14ac:dyDescent="0.25">
      <c r="B48" s="45"/>
      <c r="C48" s="71"/>
      <c r="D48" s="72"/>
      <c r="E48" s="72"/>
      <c r="F48" s="72"/>
      <c r="G48" s="72"/>
      <c r="H48" s="72"/>
      <c r="I48" s="72"/>
      <c r="J48" s="73"/>
    </row>
    <row r="49" spans="2:15" ht="29.25" customHeight="1" x14ac:dyDescent="0.25">
      <c r="B49" s="45"/>
      <c r="C49" s="74"/>
      <c r="D49" s="75"/>
      <c r="E49" s="75"/>
      <c r="F49" s="75"/>
      <c r="G49" s="75"/>
      <c r="H49" s="75"/>
      <c r="I49" s="75"/>
      <c r="J49" s="76"/>
    </row>
    <row r="50" spans="2:15" x14ac:dyDescent="0.25">
      <c r="B50" s="45"/>
      <c r="C50" s="65" t="s">
        <v>43</v>
      </c>
      <c r="D50" s="66"/>
      <c r="E50" s="67"/>
      <c r="F50" s="13" t="s">
        <v>28</v>
      </c>
      <c r="G50" s="14">
        <v>1</v>
      </c>
      <c r="H50" s="14"/>
      <c r="I50" s="53">
        <f>G50*H50</f>
        <v>0</v>
      </c>
      <c r="J50" s="54"/>
    </row>
    <row r="51" spans="2:15" ht="31.5" customHeight="1" x14ac:dyDescent="0.25">
      <c r="B51" s="44" t="s">
        <v>26</v>
      </c>
      <c r="C51" s="68" t="s">
        <v>45</v>
      </c>
      <c r="D51" s="69"/>
      <c r="E51" s="69"/>
      <c r="F51" s="69"/>
      <c r="G51" s="69"/>
      <c r="H51" s="69"/>
      <c r="I51" s="69"/>
      <c r="J51" s="70"/>
    </row>
    <row r="52" spans="2:15" ht="27.75" customHeight="1" x14ac:dyDescent="0.25">
      <c r="B52" s="45"/>
      <c r="C52" s="71"/>
      <c r="D52" s="72"/>
      <c r="E52" s="72"/>
      <c r="F52" s="72"/>
      <c r="G52" s="72"/>
      <c r="H52" s="72"/>
      <c r="I52" s="72"/>
      <c r="J52" s="73"/>
      <c r="L52" s="12"/>
      <c r="M52" s="12"/>
      <c r="N52" s="12"/>
      <c r="O52" s="12"/>
    </row>
    <row r="53" spans="2:15" x14ac:dyDescent="0.25">
      <c r="B53" s="45"/>
      <c r="C53" s="50" t="s">
        <v>93</v>
      </c>
      <c r="D53" s="51"/>
      <c r="E53" s="52"/>
      <c r="F53" s="13" t="s">
        <v>4</v>
      </c>
      <c r="G53" s="14">
        <v>25</v>
      </c>
      <c r="H53" s="14"/>
      <c r="I53" s="53">
        <f>G53*H53</f>
        <v>0</v>
      </c>
      <c r="J53" s="54"/>
    </row>
    <row r="54" spans="2:15" x14ac:dyDescent="0.25">
      <c r="B54" s="20"/>
      <c r="C54" s="20"/>
      <c r="D54" s="20"/>
      <c r="E54" s="20"/>
      <c r="F54" s="20"/>
      <c r="G54" s="20"/>
      <c r="H54" s="20"/>
      <c r="I54" s="20"/>
      <c r="J54" s="20"/>
    </row>
    <row r="55" spans="2:15" x14ac:dyDescent="0.25">
      <c r="B55" s="2">
        <v>1</v>
      </c>
      <c r="C55" s="58" t="s">
        <v>47</v>
      </c>
      <c r="D55" s="58"/>
      <c r="E55" s="58"/>
      <c r="F55" s="40">
        <f>I53+I50+I46</f>
        <v>0</v>
      </c>
      <c r="G55" s="41"/>
      <c r="H55" s="41"/>
      <c r="I55" s="41"/>
      <c r="J55" s="41"/>
    </row>
    <row r="56" spans="2:15" x14ac:dyDescent="0.25">
      <c r="B56" s="20"/>
      <c r="C56" s="20"/>
      <c r="D56" s="20"/>
      <c r="E56" s="20"/>
      <c r="F56" s="20"/>
      <c r="G56" s="20"/>
      <c r="H56" s="20"/>
      <c r="I56" s="20"/>
      <c r="J56" s="20"/>
    </row>
    <row r="57" spans="2:15" x14ac:dyDescent="0.25">
      <c r="B57" s="20" t="s">
        <v>61</v>
      </c>
      <c r="C57" s="20"/>
      <c r="D57" s="20"/>
      <c r="E57" s="20"/>
      <c r="F57" s="20"/>
      <c r="G57" s="20"/>
      <c r="H57" s="20"/>
      <c r="I57" s="20"/>
      <c r="J57" s="20"/>
    </row>
    <row r="58" spans="2:15" x14ac:dyDescent="0.25">
      <c r="B58" s="68" t="s">
        <v>92</v>
      </c>
      <c r="C58" s="32"/>
      <c r="D58" s="32"/>
      <c r="E58" s="32"/>
      <c r="F58" s="32"/>
      <c r="G58" s="32"/>
      <c r="H58" s="32"/>
      <c r="I58" s="32"/>
      <c r="J58" s="33"/>
    </row>
    <row r="59" spans="2:15" x14ac:dyDescent="0.25">
      <c r="B59" s="34"/>
      <c r="C59" s="35"/>
      <c r="D59" s="35"/>
      <c r="E59" s="35"/>
      <c r="F59" s="35"/>
      <c r="G59" s="35"/>
      <c r="H59" s="35"/>
      <c r="I59" s="35"/>
      <c r="J59" s="36"/>
    </row>
    <row r="60" spans="2:15" x14ac:dyDescent="0.25">
      <c r="B60" s="34"/>
      <c r="C60" s="35"/>
      <c r="D60" s="35"/>
      <c r="E60" s="35"/>
      <c r="F60" s="35"/>
      <c r="G60" s="35"/>
      <c r="H60" s="35"/>
      <c r="I60" s="35"/>
      <c r="J60" s="36"/>
    </row>
    <row r="61" spans="2:15" ht="25.5" customHeight="1" x14ac:dyDescent="0.25">
      <c r="B61" s="34"/>
      <c r="C61" s="35"/>
      <c r="D61" s="35"/>
      <c r="E61" s="35"/>
      <c r="F61" s="35"/>
      <c r="G61" s="35"/>
      <c r="H61" s="35"/>
      <c r="I61" s="35"/>
      <c r="J61" s="36"/>
    </row>
    <row r="62" spans="2:15" ht="58.5" customHeight="1" x14ac:dyDescent="0.25">
      <c r="B62" s="34"/>
      <c r="C62" s="35"/>
      <c r="D62" s="35"/>
      <c r="E62" s="35"/>
      <c r="F62" s="35"/>
      <c r="G62" s="35"/>
      <c r="H62" s="35"/>
      <c r="I62" s="35"/>
      <c r="J62" s="36"/>
    </row>
    <row r="63" spans="2:15" ht="34.5" customHeight="1" x14ac:dyDescent="0.25">
      <c r="B63" s="37"/>
      <c r="C63" s="38"/>
      <c r="D63" s="38"/>
      <c r="E63" s="38"/>
      <c r="F63" s="38"/>
      <c r="G63" s="38"/>
      <c r="H63" s="38"/>
      <c r="I63" s="38"/>
      <c r="J63" s="39"/>
    </row>
    <row r="64" spans="2:15" ht="44.25" customHeight="1" x14ac:dyDescent="0.25">
      <c r="B64" s="24" t="s">
        <v>49</v>
      </c>
      <c r="C64" s="32"/>
      <c r="D64" s="32"/>
      <c r="E64" s="32"/>
      <c r="F64" s="32"/>
      <c r="G64" s="32"/>
      <c r="H64" s="32"/>
      <c r="I64" s="32"/>
      <c r="J64" s="33"/>
    </row>
    <row r="65" spans="2:10" ht="44.25" customHeight="1" x14ac:dyDescent="0.25">
      <c r="B65" s="34"/>
      <c r="C65" s="35"/>
      <c r="D65" s="35"/>
      <c r="E65" s="35"/>
      <c r="F65" s="35"/>
      <c r="G65" s="35"/>
      <c r="H65" s="35"/>
      <c r="I65" s="35"/>
      <c r="J65" s="36"/>
    </row>
    <row r="66" spans="2:10" ht="42.75" customHeight="1" x14ac:dyDescent="0.25">
      <c r="B66" s="34"/>
      <c r="C66" s="35"/>
      <c r="D66" s="35"/>
      <c r="E66" s="35"/>
      <c r="F66" s="35"/>
      <c r="G66" s="35"/>
      <c r="H66" s="35"/>
      <c r="I66" s="35"/>
      <c r="J66" s="36"/>
    </row>
    <row r="67" spans="2:10" ht="36" customHeight="1" x14ac:dyDescent="0.25">
      <c r="B67" s="34"/>
      <c r="C67" s="35"/>
      <c r="D67" s="35"/>
      <c r="E67" s="35"/>
      <c r="F67" s="35"/>
      <c r="G67" s="35"/>
      <c r="H67" s="35"/>
      <c r="I67" s="35"/>
      <c r="J67" s="36"/>
    </row>
    <row r="68" spans="2:10" ht="9" customHeight="1" x14ac:dyDescent="0.25">
      <c r="B68" s="37"/>
      <c r="C68" s="38"/>
      <c r="D68" s="38"/>
      <c r="E68" s="38"/>
      <c r="F68" s="38"/>
      <c r="G68" s="38"/>
      <c r="H68" s="38"/>
      <c r="I68" s="38"/>
      <c r="J68" s="39"/>
    </row>
    <row r="69" spans="2:10" x14ac:dyDescent="0.25">
      <c r="B69" s="43" t="s">
        <v>0</v>
      </c>
      <c r="C69" s="43" t="s">
        <v>1</v>
      </c>
      <c r="D69" s="43"/>
      <c r="E69" s="43"/>
      <c r="F69" s="43" t="s">
        <v>2</v>
      </c>
      <c r="G69" s="42" t="s">
        <v>3</v>
      </c>
      <c r="H69" s="43" t="s">
        <v>29</v>
      </c>
      <c r="I69" s="43" t="s">
        <v>30</v>
      </c>
      <c r="J69" s="43"/>
    </row>
    <row r="70" spans="2:10" x14ac:dyDescent="0.25">
      <c r="B70" s="43"/>
      <c r="C70" s="43"/>
      <c r="D70" s="43"/>
      <c r="E70" s="43"/>
      <c r="F70" s="43"/>
      <c r="G70" s="42"/>
      <c r="H70" s="43"/>
      <c r="I70" s="43"/>
      <c r="J70" s="43"/>
    </row>
    <row r="71" spans="2:10" ht="11.25" customHeight="1" x14ac:dyDescent="0.25">
      <c r="B71" s="43"/>
      <c r="C71" s="43"/>
      <c r="D71" s="43"/>
      <c r="E71" s="43"/>
      <c r="F71" s="43"/>
      <c r="G71" s="42"/>
      <c r="H71" s="43"/>
      <c r="I71" s="43"/>
      <c r="J71" s="43"/>
    </row>
    <row r="72" spans="2:10" x14ac:dyDescent="0.25">
      <c r="B72" s="22" t="s">
        <v>32</v>
      </c>
      <c r="C72" s="68" t="s">
        <v>50</v>
      </c>
      <c r="D72" s="69"/>
      <c r="E72" s="69"/>
      <c r="F72" s="69"/>
      <c r="G72" s="69"/>
      <c r="H72" s="69"/>
      <c r="I72" s="69"/>
      <c r="J72" s="70"/>
    </row>
    <row r="73" spans="2:10" ht="14.25" customHeight="1" x14ac:dyDescent="0.25">
      <c r="B73" s="23"/>
      <c r="C73" s="71"/>
      <c r="D73" s="72"/>
      <c r="E73" s="72"/>
      <c r="F73" s="72"/>
      <c r="G73" s="72"/>
      <c r="H73" s="72"/>
      <c r="I73" s="72"/>
      <c r="J73" s="73"/>
    </row>
    <row r="74" spans="2:10" ht="39.75" customHeight="1" x14ac:dyDescent="0.25">
      <c r="B74" s="23"/>
      <c r="C74" s="74"/>
      <c r="D74" s="75"/>
      <c r="E74" s="75"/>
      <c r="F74" s="75"/>
      <c r="G74" s="75"/>
      <c r="H74" s="75"/>
      <c r="I74" s="75"/>
      <c r="J74" s="76"/>
    </row>
    <row r="75" spans="2:10" x14ac:dyDescent="0.25">
      <c r="B75" s="23"/>
      <c r="C75" s="50" t="s">
        <v>51</v>
      </c>
      <c r="D75" s="51"/>
      <c r="E75" s="52"/>
      <c r="F75" s="6" t="s">
        <v>28</v>
      </c>
      <c r="G75" s="8">
        <v>2</v>
      </c>
      <c r="H75" s="5"/>
      <c r="I75" s="64">
        <f t="shared" ref="I75:I83" si="0">G75*H75</f>
        <v>0</v>
      </c>
      <c r="J75" s="64"/>
    </row>
    <row r="76" spans="2:10" x14ac:dyDescent="0.25">
      <c r="B76" s="23"/>
      <c r="C76" s="50" t="s">
        <v>42</v>
      </c>
      <c r="D76" s="51"/>
      <c r="E76" s="52"/>
      <c r="F76" s="6" t="s">
        <v>28</v>
      </c>
      <c r="G76" s="8">
        <v>2</v>
      </c>
      <c r="H76" s="5"/>
      <c r="I76" s="64">
        <f t="shared" si="0"/>
        <v>0</v>
      </c>
      <c r="J76" s="64"/>
    </row>
    <row r="77" spans="2:10" x14ac:dyDescent="0.25">
      <c r="B77" s="23"/>
      <c r="C77" s="50" t="s">
        <v>53</v>
      </c>
      <c r="D77" s="51"/>
      <c r="E77" s="52"/>
      <c r="F77" s="6" t="s">
        <v>28</v>
      </c>
      <c r="G77" s="8">
        <v>1</v>
      </c>
      <c r="H77" s="5"/>
      <c r="I77" s="64">
        <f t="shared" si="0"/>
        <v>0</v>
      </c>
      <c r="J77" s="64"/>
    </row>
    <row r="78" spans="2:10" x14ac:dyDescent="0.25">
      <c r="B78" s="23"/>
      <c r="C78" s="50" t="s">
        <v>52</v>
      </c>
      <c r="D78" s="51"/>
      <c r="E78" s="52"/>
      <c r="F78" s="6" t="s">
        <v>28</v>
      </c>
      <c r="G78" s="8">
        <v>1</v>
      </c>
      <c r="H78" s="5"/>
      <c r="I78" s="64">
        <f t="shared" si="0"/>
        <v>0</v>
      </c>
      <c r="J78" s="64"/>
    </row>
    <row r="79" spans="2:10" x14ac:dyDescent="0.25">
      <c r="B79" s="23"/>
      <c r="C79" s="50" t="s">
        <v>44</v>
      </c>
      <c r="D79" s="51"/>
      <c r="E79" s="52"/>
      <c r="F79" s="6" t="s">
        <v>28</v>
      </c>
      <c r="G79" s="8">
        <v>1</v>
      </c>
      <c r="H79" s="5"/>
      <c r="I79" s="64">
        <f t="shared" si="0"/>
        <v>0</v>
      </c>
      <c r="J79" s="64"/>
    </row>
    <row r="80" spans="2:10" x14ac:dyDescent="0.25">
      <c r="B80" s="23"/>
      <c r="C80" s="50" t="s">
        <v>54</v>
      </c>
      <c r="D80" s="51"/>
      <c r="E80" s="52"/>
      <c r="F80" s="6" t="s">
        <v>28</v>
      </c>
      <c r="G80" s="8">
        <v>3</v>
      </c>
      <c r="H80" s="5"/>
      <c r="I80" s="64">
        <f t="shared" si="0"/>
        <v>0</v>
      </c>
      <c r="J80" s="64"/>
    </row>
    <row r="81" spans="2:15" x14ac:dyDescent="0.25">
      <c r="B81" s="23"/>
      <c r="C81" s="50" t="s">
        <v>114</v>
      </c>
      <c r="D81" s="51"/>
      <c r="E81" s="52"/>
      <c r="F81" s="6" t="s">
        <v>28</v>
      </c>
      <c r="G81" s="8">
        <v>1</v>
      </c>
      <c r="H81" s="5"/>
      <c r="I81" s="64">
        <f t="shared" si="0"/>
        <v>0</v>
      </c>
      <c r="J81" s="64"/>
    </row>
    <row r="82" spans="2:15" x14ac:dyDescent="0.25">
      <c r="B82" s="23"/>
      <c r="C82" s="50" t="s">
        <v>115</v>
      </c>
      <c r="D82" s="51"/>
      <c r="E82" s="52"/>
      <c r="F82" s="6" t="s">
        <v>28</v>
      </c>
      <c r="G82" s="8">
        <v>1</v>
      </c>
      <c r="H82" s="5"/>
      <c r="I82" s="64">
        <f t="shared" si="0"/>
        <v>0</v>
      </c>
      <c r="J82" s="64"/>
    </row>
    <row r="83" spans="2:15" x14ac:dyDescent="0.25">
      <c r="B83" s="77"/>
      <c r="C83" s="50" t="s">
        <v>123</v>
      </c>
      <c r="D83" s="51"/>
      <c r="E83" s="52"/>
      <c r="F83" s="6" t="s">
        <v>28</v>
      </c>
      <c r="G83" s="8">
        <v>1</v>
      </c>
      <c r="H83" s="5"/>
      <c r="I83" s="64">
        <f t="shared" si="0"/>
        <v>0</v>
      </c>
      <c r="J83" s="64"/>
    </row>
    <row r="84" spans="2:15" x14ac:dyDescent="0.25">
      <c r="B84" s="22" t="s">
        <v>20</v>
      </c>
      <c r="C84" s="68" t="s">
        <v>121</v>
      </c>
      <c r="D84" s="69"/>
      <c r="E84" s="69"/>
      <c r="F84" s="69"/>
      <c r="G84" s="69"/>
      <c r="H84" s="69"/>
      <c r="I84" s="69"/>
      <c r="J84" s="70"/>
    </row>
    <row r="85" spans="2:15" x14ac:dyDescent="0.25">
      <c r="B85" s="23"/>
      <c r="C85" s="71"/>
      <c r="D85" s="72"/>
      <c r="E85" s="72"/>
      <c r="F85" s="72"/>
      <c r="G85" s="72"/>
      <c r="H85" s="72"/>
      <c r="I85" s="72"/>
      <c r="J85" s="73"/>
    </row>
    <row r="86" spans="2:15" ht="41.25" customHeight="1" x14ac:dyDescent="0.25">
      <c r="B86" s="23"/>
      <c r="C86" s="74"/>
      <c r="D86" s="75"/>
      <c r="E86" s="75"/>
      <c r="F86" s="75"/>
      <c r="G86" s="75"/>
      <c r="H86" s="75"/>
      <c r="I86" s="75"/>
      <c r="J86" s="76"/>
    </row>
    <row r="87" spans="2:15" x14ac:dyDescent="0.25">
      <c r="B87" s="23"/>
      <c r="C87" s="50" t="s">
        <v>116</v>
      </c>
      <c r="D87" s="51"/>
      <c r="E87" s="52"/>
      <c r="F87" s="6" t="s">
        <v>27</v>
      </c>
      <c r="G87" s="8">
        <v>12.5</v>
      </c>
      <c r="H87" s="5"/>
      <c r="I87" s="64">
        <f t="shared" ref="I87:I93" si="1">G87*H87</f>
        <v>0</v>
      </c>
      <c r="J87" s="64"/>
      <c r="L87">
        <f>260*0.04*1.2</f>
        <v>12.48</v>
      </c>
      <c r="O87" s="18"/>
    </row>
    <row r="88" spans="2:15" x14ac:dyDescent="0.25">
      <c r="B88" s="23"/>
      <c r="C88" s="50" t="s">
        <v>117</v>
      </c>
      <c r="D88" s="51"/>
      <c r="E88" s="52"/>
      <c r="F88" s="6" t="s">
        <v>27</v>
      </c>
      <c r="G88" s="8">
        <v>12</v>
      </c>
      <c r="H88" s="5"/>
      <c r="I88" s="64">
        <f t="shared" si="1"/>
        <v>0</v>
      </c>
      <c r="J88" s="64"/>
      <c r="L88">
        <f>260*0.04*1.15</f>
        <v>11.959999999999999</v>
      </c>
    </row>
    <row r="89" spans="2:15" x14ac:dyDescent="0.25">
      <c r="B89" s="23"/>
      <c r="C89" s="50" t="s">
        <v>118</v>
      </c>
      <c r="D89" s="51"/>
      <c r="E89" s="52"/>
      <c r="F89" s="6" t="s">
        <v>27</v>
      </c>
      <c r="G89" s="8">
        <v>6</v>
      </c>
      <c r="H89" s="5"/>
      <c r="I89" s="64">
        <f t="shared" si="1"/>
        <v>0</v>
      </c>
      <c r="J89" s="64"/>
      <c r="L89">
        <f>260*0.02*1.1</f>
        <v>5.7200000000000006</v>
      </c>
    </row>
    <row r="90" spans="2:15" x14ac:dyDescent="0.25">
      <c r="B90" s="23"/>
      <c r="C90" s="50" t="s">
        <v>119</v>
      </c>
      <c r="D90" s="51"/>
      <c r="E90" s="52"/>
      <c r="F90" s="6" t="s">
        <v>27</v>
      </c>
      <c r="G90" s="8">
        <v>14.5</v>
      </c>
      <c r="H90" s="5"/>
      <c r="I90" s="64">
        <f t="shared" si="1"/>
        <v>0</v>
      </c>
      <c r="J90" s="64"/>
      <c r="L90">
        <f>260*0.04*1.4</f>
        <v>14.559999999999999</v>
      </c>
    </row>
    <row r="91" spans="2:15" x14ac:dyDescent="0.25">
      <c r="B91" s="23"/>
      <c r="C91" s="50" t="s">
        <v>120</v>
      </c>
      <c r="D91" s="51"/>
      <c r="E91" s="52"/>
      <c r="F91" s="6" t="s">
        <v>27</v>
      </c>
      <c r="G91" s="8">
        <v>3</v>
      </c>
      <c r="H91" s="5"/>
      <c r="I91" s="64">
        <f t="shared" si="1"/>
        <v>0</v>
      </c>
      <c r="J91" s="64"/>
      <c r="L91">
        <f>260*0.01</f>
        <v>2.6</v>
      </c>
    </row>
    <row r="92" spans="2:15" x14ac:dyDescent="0.25">
      <c r="B92" s="23"/>
      <c r="C92" s="50" t="s">
        <v>122</v>
      </c>
      <c r="D92" s="51"/>
      <c r="E92" s="52"/>
      <c r="F92" s="6" t="s">
        <v>27</v>
      </c>
      <c r="G92" s="8">
        <v>3.25</v>
      </c>
      <c r="H92" s="5"/>
      <c r="I92" s="64">
        <f t="shared" si="1"/>
        <v>0</v>
      </c>
      <c r="J92" s="64"/>
      <c r="L92">
        <f>25*0.1*1.3</f>
        <v>3.25</v>
      </c>
    </row>
    <row r="93" spans="2:15" ht="26.25" customHeight="1" x14ac:dyDescent="0.25">
      <c r="B93" s="77"/>
      <c r="C93" s="78" t="s">
        <v>124</v>
      </c>
      <c r="D93" s="79"/>
      <c r="E93" s="80"/>
      <c r="F93" s="6" t="s">
        <v>27</v>
      </c>
      <c r="G93" s="8">
        <v>12.5</v>
      </c>
      <c r="H93" s="5"/>
      <c r="I93" s="64">
        <f t="shared" si="1"/>
        <v>0</v>
      </c>
      <c r="J93" s="64"/>
    </row>
    <row r="94" spans="2:15" x14ac:dyDescent="0.25">
      <c r="B94" s="22" t="s">
        <v>21</v>
      </c>
      <c r="C94" s="68" t="s">
        <v>55</v>
      </c>
      <c r="D94" s="69"/>
      <c r="E94" s="69"/>
      <c r="F94" s="69"/>
      <c r="G94" s="69"/>
      <c r="H94" s="69"/>
      <c r="I94" s="69"/>
      <c r="J94" s="70"/>
    </row>
    <row r="95" spans="2:15" ht="5.25" customHeight="1" x14ac:dyDescent="0.25">
      <c r="B95" s="23"/>
      <c r="C95" s="71"/>
      <c r="D95" s="72"/>
      <c r="E95" s="72"/>
      <c r="F95" s="72"/>
      <c r="G95" s="72"/>
      <c r="H95" s="72"/>
      <c r="I95" s="72"/>
      <c r="J95" s="73"/>
    </row>
    <row r="96" spans="2:15" ht="15.75" customHeight="1" x14ac:dyDescent="0.25">
      <c r="B96" s="23"/>
      <c r="C96" s="74"/>
      <c r="D96" s="75"/>
      <c r="E96" s="75"/>
      <c r="F96" s="75"/>
      <c r="G96" s="75"/>
      <c r="H96" s="75"/>
      <c r="I96" s="75"/>
      <c r="J96" s="76"/>
    </row>
    <row r="97" spans="2:12" x14ac:dyDescent="0.25">
      <c r="B97" s="23"/>
      <c r="C97" s="50" t="s">
        <v>56</v>
      </c>
      <c r="D97" s="51"/>
      <c r="E97" s="52"/>
      <c r="F97" s="6" t="s">
        <v>58</v>
      </c>
      <c r="G97" s="8">
        <v>30</v>
      </c>
      <c r="H97" s="5"/>
      <c r="I97" s="53">
        <f t="shared" ref="I97:I101" si="2">G97*H97</f>
        <v>0</v>
      </c>
      <c r="J97" s="54"/>
    </row>
    <row r="98" spans="2:12" x14ac:dyDescent="0.25">
      <c r="B98" s="23"/>
      <c r="C98" s="50" t="s">
        <v>57</v>
      </c>
      <c r="D98" s="51"/>
      <c r="E98" s="52"/>
      <c r="F98" s="6" t="s">
        <v>59</v>
      </c>
      <c r="G98" s="8">
        <v>4</v>
      </c>
      <c r="H98" s="5"/>
      <c r="I98" s="53">
        <f t="shared" si="2"/>
        <v>0</v>
      </c>
      <c r="J98" s="54"/>
    </row>
    <row r="99" spans="2:12" ht="31.5" customHeight="1" x14ac:dyDescent="0.25">
      <c r="B99" s="23"/>
      <c r="C99" s="50" t="s">
        <v>126</v>
      </c>
      <c r="D99" s="51"/>
      <c r="E99" s="52"/>
      <c r="F99" s="6" t="s">
        <v>58</v>
      </c>
      <c r="G99" s="8">
        <v>27</v>
      </c>
      <c r="H99" s="5"/>
      <c r="I99" s="53">
        <f t="shared" si="2"/>
        <v>0</v>
      </c>
      <c r="J99" s="54"/>
    </row>
    <row r="100" spans="2:12" ht="33" customHeight="1" x14ac:dyDescent="0.25">
      <c r="B100" s="23"/>
      <c r="C100" s="50" t="s">
        <v>125</v>
      </c>
      <c r="D100" s="51"/>
      <c r="E100" s="52"/>
      <c r="F100" s="6" t="s">
        <v>58</v>
      </c>
      <c r="G100" s="8">
        <v>67</v>
      </c>
      <c r="H100" s="5"/>
      <c r="I100" s="53">
        <f t="shared" si="2"/>
        <v>0</v>
      </c>
      <c r="J100" s="54"/>
    </row>
    <row r="101" spans="2:12" ht="30" customHeight="1" x14ac:dyDescent="0.25">
      <c r="B101" s="77"/>
      <c r="C101" s="50" t="s">
        <v>127</v>
      </c>
      <c r="D101" s="51"/>
      <c r="E101" s="52"/>
      <c r="F101" s="6" t="s">
        <v>58</v>
      </c>
      <c r="G101" s="8">
        <v>80</v>
      </c>
      <c r="H101" s="5"/>
      <c r="I101" s="53">
        <f t="shared" si="2"/>
        <v>0</v>
      </c>
      <c r="J101" s="54"/>
    </row>
    <row r="102" spans="2:12" ht="32.25" customHeight="1" x14ac:dyDescent="0.25">
      <c r="B102" s="23" t="s">
        <v>22</v>
      </c>
      <c r="C102" s="68" t="s">
        <v>77</v>
      </c>
      <c r="D102" s="69"/>
      <c r="E102" s="69"/>
      <c r="F102" s="69"/>
      <c r="G102" s="69"/>
      <c r="H102" s="69"/>
      <c r="I102" s="69"/>
      <c r="J102" s="70"/>
    </row>
    <row r="103" spans="2:12" x14ac:dyDescent="0.25">
      <c r="B103" s="23"/>
      <c r="C103" s="74"/>
      <c r="D103" s="75"/>
      <c r="E103" s="75"/>
      <c r="F103" s="75"/>
      <c r="G103" s="75"/>
      <c r="H103" s="75"/>
      <c r="I103" s="75"/>
      <c r="J103" s="76"/>
    </row>
    <row r="104" spans="2:12" x14ac:dyDescent="0.25">
      <c r="B104" s="23"/>
      <c r="C104" s="50" t="s">
        <v>60</v>
      </c>
      <c r="D104" s="51"/>
      <c r="E104" s="51"/>
      <c r="F104" s="6" t="s">
        <v>58</v>
      </c>
      <c r="G104" s="8">
        <v>80</v>
      </c>
      <c r="H104" s="5"/>
      <c r="I104" s="53">
        <f>G104*H104</f>
        <v>0</v>
      </c>
      <c r="J104" s="54"/>
    </row>
    <row r="105" spans="2:12" x14ac:dyDescent="0.25">
      <c r="B105" s="22" t="s">
        <v>23</v>
      </c>
      <c r="C105" s="68" t="s">
        <v>131</v>
      </c>
      <c r="D105" s="69"/>
      <c r="E105" s="69"/>
      <c r="F105" s="69"/>
      <c r="G105" s="69"/>
      <c r="H105" s="69"/>
      <c r="I105" s="69"/>
      <c r="J105" s="70"/>
    </row>
    <row r="106" spans="2:12" x14ac:dyDescent="0.25">
      <c r="B106" s="23"/>
      <c r="C106" s="71"/>
      <c r="D106" s="72"/>
      <c r="E106" s="72"/>
      <c r="F106" s="72"/>
      <c r="G106" s="72"/>
      <c r="H106" s="72"/>
      <c r="I106" s="72"/>
      <c r="J106" s="73"/>
    </row>
    <row r="107" spans="2:12" ht="48.75" customHeight="1" x14ac:dyDescent="0.25">
      <c r="B107" s="23"/>
      <c r="C107" s="74"/>
      <c r="D107" s="75"/>
      <c r="E107" s="75"/>
      <c r="F107" s="75"/>
      <c r="G107" s="75"/>
      <c r="H107" s="75"/>
      <c r="I107" s="75"/>
      <c r="J107" s="76"/>
    </row>
    <row r="108" spans="2:12" x14ac:dyDescent="0.25">
      <c r="B108" s="23"/>
      <c r="C108" s="50" t="s">
        <v>128</v>
      </c>
      <c r="D108" s="51"/>
      <c r="E108" s="52"/>
      <c r="F108" s="6" t="s">
        <v>4</v>
      </c>
      <c r="G108" s="8">
        <v>92</v>
      </c>
      <c r="H108" s="5"/>
      <c r="I108" s="53">
        <f>G108*H108</f>
        <v>0</v>
      </c>
      <c r="J108" s="54"/>
    </row>
    <row r="109" spans="2:12" x14ac:dyDescent="0.25">
      <c r="B109" s="23"/>
      <c r="C109" s="50" t="s">
        <v>129</v>
      </c>
      <c r="D109" s="51"/>
      <c r="E109" s="52"/>
      <c r="F109" s="6" t="s">
        <v>4</v>
      </c>
      <c r="G109" s="8">
        <v>104</v>
      </c>
      <c r="H109" s="5"/>
      <c r="I109" s="53">
        <f>G109*H109</f>
        <v>0</v>
      </c>
      <c r="J109" s="54"/>
    </row>
    <row r="110" spans="2:12" x14ac:dyDescent="0.25">
      <c r="B110" s="23"/>
      <c r="C110" s="50" t="s">
        <v>130</v>
      </c>
      <c r="D110" s="51"/>
      <c r="E110" s="52"/>
      <c r="F110" s="6" t="s">
        <v>4</v>
      </c>
      <c r="G110" s="8">
        <v>60</v>
      </c>
      <c r="H110" s="5"/>
      <c r="I110" s="53">
        <f>G110*H110</f>
        <v>0</v>
      </c>
      <c r="J110" s="54"/>
      <c r="L110">
        <f>0.75*80</f>
        <v>60</v>
      </c>
    </row>
    <row r="111" spans="2:12" x14ac:dyDescent="0.25">
      <c r="B111" s="77"/>
      <c r="C111" s="78" t="s">
        <v>60</v>
      </c>
      <c r="D111" s="79"/>
      <c r="E111" s="80"/>
      <c r="F111" s="6" t="s">
        <v>4</v>
      </c>
      <c r="G111" s="8">
        <f>SUM(G108:G110)</f>
        <v>256</v>
      </c>
      <c r="H111" s="5"/>
      <c r="I111" s="53">
        <f>G111*H111</f>
        <v>0</v>
      </c>
      <c r="J111" s="54"/>
    </row>
    <row r="112" spans="2:12" x14ac:dyDescent="0.25">
      <c r="B112" s="20"/>
      <c r="C112" s="20"/>
      <c r="D112" s="20"/>
      <c r="E112" s="20"/>
      <c r="F112" s="20"/>
      <c r="G112" s="20"/>
      <c r="H112" s="20"/>
      <c r="I112" s="20"/>
      <c r="J112" s="20"/>
    </row>
    <row r="113" spans="2:10" x14ac:dyDescent="0.25">
      <c r="B113" s="2">
        <v>2</v>
      </c>
      <c r="C113" s="58" t="s">
        <v>62</v>
      </c>
      <c r="D113" s="58"/>
      <c r="E113" s="58"/>
      <c r="F113" s="40">
        <f>I111+I104+SUM(I97:J101)+SUM(I87:J93)+SUM(I75:J83)</f>
        <v>0</v>
      </c>
      <c r="G113" s="41"/>
      <c r="H113" s="41"/>
      <c r="I113" s="41"/>
      <c r="J113" s="41"/>
    </row>
    <row r="114" spans="2:10" x14ac:dyDescent="0.25">
      <c r="B114" s="20"/>
      <c r="C114" s="20"/>
      <c r="D114" s="20"/>
      <c r="E114" s="20"/>
      <c r="F114" s="20"/>
      <c r="G114" s="20"/>
      <c r="H114" s="20"/>
      <c r="I114" s="20"/>
      <c r="J114" s="20"/>
    </row>
    <row r="115" spans="2:10" x14ac:dyDescent="0.25">
      <c r="B115" s="20" t="s">
        <v>63</v>
      </c>
      <c r="C115" s="20"/>
      <c r="D115" s="20"/>
      <c r="E115" s="20"/>
      <c r="F115" s="20"/>
      <c r="G115" s="20"/>
      <c r="H115" s="20"/>
      <c r="I115" s="20"/>
      <c r="J115" s="20"/>
    </row>
    <row r="116" spans="2:10" x14ac:dyDescent="0.25">
      <c r="B116" s="21" t="s">
        <v>34</v>
      </c>
      <c r="C116" s="21"/>
      <c r="D116" s="21"/>
      <c r="E116" s="21"/>
      <c r="F116" s="21"/>
      <c r="G116" s="21"/>
      <c r="H116" s="21"/>
      <c r="I116" s="21"/>
      <c r="J116" s="21"/>
    </row>
    <row r="117" spans="2:10" x14ac:dyDescent="0.25">
      <c r="B117" s="21"/>
      <c r="C117" s="21"/>
      <c r="D117" s="21"/>
      <c r="E117" s="21"/>
      <c r="F117" s="21"/>
      <c r="G117" s="21"/>
      <c r="H117" s="21"/>
      <c r="I117" s="21"/>
      <c r="J117" s="21"/>
    </row>
    <row r="118" spans="2:10" ht="47.25" customHeight="1" x14ac:dyDescent="0.25">
      <c r="B118" s="21"/>
      <c r="C118" s="21"/>
      <c r="D118" s="21"/>
      <c r="E118" s="21"/>
      <c r="F118" s="21"/>
      <c r="G118" s="21"/>
      <c r="H118" s="21"/>
      <c r="I118" s="21"/>
      <c r="J118" s="21"/>
    </row>
    <row r="119" spans="2:10" ht="62.25" customHeight="1" x14ac:dyDescent="0.25">
      <c r="B119" s="21"/>
      <c r="C119" s="21"/>
      <c r="D119" s="21"/>
      <c r="E119" s="21"/>
      <c r="F119" s="21"/>
      <c r="G119" s="21"/>
      <c r="H119" s="21"/>
      <c r="I119" s="21"/>
      <c r="J119" s="21"/>
    </row>
    <row r="120" spans="2:10" ht="46.5" customHeight="1" x14ac:dyDescent="0.25">
      <c r="B120" s="21"/>
      <c r="C120" s="21"/>
      <c r="D120" s="21"/>
      <c r="E120" s="21"/>
      <c r="F120" s="21"/>
      <c r="G120" s="21"/>
      <c r="H120" s="21"/>
      <c r="I120" s="21"/>
      <c r="J120" s="21"/>
    </row>
    <row r="121" spans="2:10" x14ac:dyDescent="0.25">
      <c r="B121" s="21" t="s">
        <v>33</v>
      </c>
      <c r="C121" s="21"/>
      <c r="D121" s="21"/>
      <c r="E121" s="21"/>
      <c r="F121" s="21"/>
      <c r="G121" s="21"/>
      <c r="H121" s="21"/>
      <c r="I121" s="21"/>
      <c r="J121" s="21"/>
    </row>
    <row r="122" spans="2:10" x14ac:dyDescent="0.25">
      <c r="B122" s="21"/>
      <c r="C122" s="21"/>
      <c r="D122" s="21"/>
      <c r="E122" s="21"/>
      <c r="F122" s="21"/>
      <c r="G122" s="21"/>
      <c r="H122" s="21"/>
      <c r="I122" s="21"/>
      <c r="J122" s="21"/>
    </row>
    <row r="123" spans="2:10" ht="54" customHeight="1" x14ac:dyDescent="0.25">
      <c r="B123" s="21"/>
      <c r="C123" s="21"/>
      <c r="D123" s="21"/>
      <c r="E123" s="21"/>
      <c r="F123" s="21"/>
      <c r="G123" s="21"/>
      <c r="H123" s="21"/>
      <c r="I123" s="21"/>
      <c r="J123" s="21"/>
    </row>
    <row r="124" spans="2:10" ht="67.5" customHeight="1" x14ac:dyDescent="0.25">
      <c r="B124" s="21"/>
      <c r="C124" s="21"/>
      <c r="D124" s="21"/>
      <c r="E124" s="21"/>
      <c r="F124" s="21"/>
      <c r="G124" s="21"/>
      <c r="H124" s="21"/>
      <c r="I124" s="21"/>
      <c r="J124" s="21"/>
    </row>
    <row r="125" spans="2:10" ht="29.25" customHeight="1" x14ac:dyDescent="0.25">
      <c r="B125" s="21"/>
      <c r="C125" s="21"/>
      <c r="D125" s="21"/>
      <c r="E125" s="21"/>
      <c r="F125" s="21"/>
      <c r="G125" s="21"/>
      <c r="H125" s="21"/>
      <c r="I125" s="21"/>
      <c r="J125" s="21"/>
    </row>
    <row r="126" spans="2:10" ht="29.25" customHeight="1" x14ac:dyDescent="0.25">
      <c r="B126" s="21"/>
      <c r="C126" s="21"/>
      <c r="D126" s="21"/>
      <c r="E126" s="21"/>
      <c r="F126" s="21"/>
      <c r="G126" s="21"/>
      <c r="H126" s="21"/>
      <c r="I126" s="21"/>
      <c r="J126" s="21"/>
    </row>
    <row r="127" spans="2:10" ht="45.75" customHeight="1" x14ac:dyDescent="0.25">
      <c r="B127" s="21"/>
      <c r="C127" s="21"/>
      <c r="D127" s="21"/>
      <c r="E127" s="21"/>
      <c r="F127" s="21"/>
      <c r="G127" s="21"/>
      <c r="H127" s="21"/>
      <c r="I127" s="21"/>
      <c r="J127" s="21"/>
    </row>
    <row r="128" spans="2:10" x14ac:dyDescent="0.25">
      <c r="B128" s="43" t="s">
        <v>0</v>
      </c>
      <c r="C128" s="43" t="s">
        <v>1</v>
      </c>
      <c r="D128" s="43"/>
      <c r="E128" s="43"/>
      <c r="F128" s="43" t="s">
        <v>2</v>
      </c>
      <c r="G128" s="42" t="s">
        <v>3</v>
      </c>
      <c r="H128" s="43" t="s">
        <v>29</v>
      </c>
      <c r="I128" s="43" t="s">
        <v>30</v>
      </c>
      <c r="J128" s="43"/>
    </row>
    <row r="129" spans="2:10" ht="26.25" customHeight="1" x14ac:dyDescent="0.25">
      <c r="B129" s="43"/>
      <c r="C129" s="43"/>
      <c r="D129" s="43"/>
      <c r="E129" s="43"/>
      <c r="F129" s="43"/>
      <c r="G129" s="42"/>
      <c r="H129" s="43"/>
      <c r="I129" s="43"/>
      <c r="J129" s="43"/>
    </row>
    <row r="130" spans="2:10" x14ac:dyDescent="0.25">
      <c r="B130" s="22" t="s">
        <v>25</v>
      </c>
      <c r="C130" s="24" t="s">
        <v>135</v>
      </c>
      <c r="D130" s="25"/>
      <c r="E130" s="25"/>
      <c r="F130" s="25"/>
      <c r="G130" s="25"/>
      <c r="H130" s="25"/>
      <c r="I130" s="25"/>
      <c r="J130" s="26"/>
    </row>
    <row r="131" spans="2:10" ht="24" customHeight="1" x14ac:dyDescent="0.25">
      <c r="B131" s="23"/>
      <c r="C131" s="27"/>
      <c r="D131" s="28"/>
      <c r="E131" s="28"/>
      <c r="F131" s="28"/>
      <c r="G131" s="28"/>
      <c r="H131" s="28"/>
      <c r="I131" s="28"/>
      <c r="J131" s="29"/>
    </row>
    <row r="132" spans="2:10" ht="26.25" customHeight="1" x14ac:dyDescent="0.25">
      <c r="B132" s="23"/>
      <c r="C132" s="47"/>
      <c r="D132" s="48"/>
      <c r="E132" s="48"/>
      <c r="F132" s="48"/>
      <c r="G132" s="48"/>
      <c r="H132" s="48"/>
      <c r="I132" s="48"/>
      <c r="J132" s="49"/>
    </row>
    <row r="133" spans="2:10" x14ac:dyDescent="0.25">
      <c r="B133" s="77"/>
      <c r="C133" s="50" t="s">
        <v>60</v>
      </c>
      <c r="D133" s="51"/>
      <c r="E133" s="52"/>
      <c r="F133" s="6" t="s">
        <v>4</v>
      </c>
      <c r="G133" s="8">
        <v>256</v>
      </c>
      <c r="H133" s="5"/>
      <c r="I133" s="53">
        <v>0</v>
      </c>
      <c r="J133" s="54"/>
    </row>
    <row r="134" spans="2:10" x14ac:dyDescent="0.25">
      <c r="B134" s="22" t="s">
        <v>24</v>
      </c>
      <c r="C134" s="24" t="s">
        <v>132</v>
      </c>
      <c r="D134" s="25"/>
      <c r="E134" s="25"/>
      <c r="F134" s="25"/>
      <c r="G134" s="25"/>
      <c r="H134" s="25"/>
      <c r="I134" s="25"/>
      <c r="J134" s="26"/>
    </row>
    <row r="135" spans="2:10" x14ac:dyDescent="0.25">
      <c r="B135" s="23"/>
      <c r="C135" s="27"/>
      <c r="D135" s="28"/>
      <c r="E135" s="28"/>
      <c r="F135" s="28"/>
      <c r="G135" s="28"/>
      <c r="H135" s="28"/>
      <c r="I135" s="28"/>
      <c r="J135" s="29"/>
    </row>
    <row r="136" spans="2:10" ht="22.5" customHeight="1" x14ac:dyDescent="0.25">
      <c r="B136" s="23"/>
      <c r="C136" s="47"/>
      <c r="D136" s="48"/>
      <c r="E136" s="48"/>
      <c r="F136" s="48"/>
      <c r="G136" s="48"/>
      <c r="H136" s="48"/>
      <c r="I136" s="48"/>
      <c r="J136" s="49"/>
    </row>
    <row r="137" spans="2:10" x14ac:dyDescent="0.25">
      <c r="B137" s="77"/>
      <c r="C137" s="50" t="s">
        <v>60</v>
      </c>
      <c r="D137" s="51"/>
      <c r="E137" s="52"/>
      <c r="F137" s="6" t="s">
        <v>4</v>
      </c>
      <c r="G137" s="8">
        <v>256</v>
      </c>
      <c r="H137" s="5"/>
      <c r="I137" s="53">
        <v>0</v>
      </c>
      <c r="J137" s="54"/>
    </row>
    <row r="138" spans="2:10" ht="36.75" customHeight="1" x14ac:dyDescent="0.25">
      <c r="B138" s="22" t="s">
        <v>95</v>
      </c>
      <c r="C138" s="50" t="s">
        <v>133</v>
      </c>
      <c r="D138" s="51"/>
      <c r="E138" s="51"/>
      <c r="F138" s="51"/>
      <c r="G138" s="51"/>
      <c r="H138" s="51"/>
      <c r="I138" s="51"/>
      <c r="J138" s="52"/>
    </row>
    <row r="139" spans="2:10" x14ac:dyDescent="0.25">
      <c r="B139" s="23"/>
      <c r="C139" s="50" t="s">
        <v>64</v>
      </c>
      <c r="D139" s="51"/>
      <c r="E139" s="52"/>
      <c r="F139" s="3" t="s">
        <v>4</v>
      </c>
      <c r="G139" s="11">
        <v>12</v>
      </c>
      <c r="H139" s="7"/>
      <c r="I139" s="53">
        <v>0</v>
      </c>
      <c r="J139" s="54"/>
    </row>
    <row r="140" spans="2:10" ht="27.75" customHeight="1" x14ac:dyDescent="0.25">
      <c r="B140" s="23"/>
      <c r="C140" s="50" t="s">
        <v>66</v>
      </c>
      <c r="D140" s="51"/>
      <c r="E140" s="52"/>
      <c r="F140" s="3" t="s">
        <v>4</v>
      </c>
      <c r="G140" s="11">
        <v>12</v>
      </c>
      <c r="H140" s="7"/>
      <c r="I140" s="53">
        <v>0</v>
      </c>
      <c r="J140" s="54"/>
    </row>
    <row r="141" spans="2:10" ht="15" customHeight="1" x14ac:dyDescent="0.25">
      <c r="B141" s="23"/>
      <c r="C141" s="50" t="s">
        <v>67</v>
      </c>
      <c r="D141" s="51"/>
      <c r="E141" s="52"/>
      <c r="F141" s="3" t="s">
        <v>4</v>
      </c>
      <c r="G141" s="11">
        <v>12</v>
      </c>
      <c r="H141" s="7"/>
      <c r="I141" s="53">
        <v>0</v>
      </c>
      <c r="J141" s="54"/>
    </row>
    <row r="142" spans="2:10" x14ac:dyDescent="0.25">
      <c r="B142" s="20"/>
      <c r="C142" s="20"/>
      <c r="D142" s="20"/>
      <c r="E142" s="20"/>
      <c r="F142" s="20"/>
      <c r="G142" s="20"/>
      <c r="H142" s="20"/>
      <c r="I142" s="20"/>
      <c r="J142" s="20"/>
    </row>
    <row r="143" spans="2:10" x14ac:dyDescent="0.25">
      <c r="B143" s="2">
        <v>3</v>
      </c>
      <c r="C143" s="58" t="s">
        <v>65</v>
      </c>
      <c r="D143" s="58"/>
      <c r="E143" s="58"/>
      <c r="F143" s="40">
        <f>I133+I137+I139+I140+I141</f>
        <v>0</v>
      </c>
      <c r="G143" s="41"/>
      <c r="H143" s="41"/>
      <c r="I143" s="41"/>
      <c r="J143" s="41"/>
    </row>
    <row r="144" spans="2:10" x14ac:dyDescent="0.25">
      <c r="B144" s="20"/>
      <c r="C144" s="20"/>
      <c r="D144" s="20"/>
      <c r="E144" s="20"/>
      <c r="F144" s="20"/>
      <c r="G144" s="20"/>
      <c r="H144" s="20"/>
      <c r="I144" s="20"/>
      <c r="J144" s="20"/>
    </row>
    <row r="145" spans="2:10" x14ac:dyDescent="0.25">
      <c r="B145" s="20" t="s">
        <v>96</v>
      </c>
      <c r="C145" s="20"/>
      <c r="D145" s="20"/>
      <c r="E145" s="20"/>
      <c r="F145" s="20"/>
      <c r="G145" s="20"/>
      <c r="H145" s="20"/>
      <c r="I145" s="20"/>
      <c r="J145" s="20"/>
    </row>
    <row r="146" spans="2:10" x14ac:dyDescent="0.25">
      <c r="B146" s="21" t="s">
        <v>97</v>
      </c>
      <c r="C146" s="21"/>
      <c r="D146" s="21"/>
      <c r="E146" s="21"/>
      <c r="F146" s="21"/>
      <c r="G146" s="21"/>
      <c r="H146" s="21"/>
      <c r="I146" s="21"/>
      <c r="J146" s="21"/>
    </row>
    <row r="147" spans="2:10" x14ac:dyDescent="0.25">
      <c r="B147" s="21"/>
      <c r="C147" s="21"/>
      <c r="D147" s="21"/>
      <c r="E147" s="21"/>
      <c r="F147" s="21"/>
      <c r="G147" s="21"/>
      <c r="H147" s="21"/>
      <c r="I147" s="21"/>
      <c r="J147" s="21"/>
    </row>
    <row r="148" spans="2:10" x14ac:dyDescent="0.25">
      <c r="B148" s="21"/>
      <c r="C148" s="21"/>
      <c r="D148" s="21"/>
      <c r="E148" s="21"/>
      <c r="F148" s="21"/>
      <c r="G148" s="21"/>
      <c r="H148" s="21"/>
      <c r="I148" s="21"/>
      <c r="J148" s="21"/>
    </row>
    <row r="149" spans="2:10" x14ac:dyDescent="0.25">
      <c r="B149" s="21"/>
      <c r="C149" s="21"/>
      <c r="D149" s="21"/>
      <c r="E149" s="21"/>
      <c r="F149" s="21"/>
      <c r="G149" s="21"/>
      <c r="H149" s="21"/>
      <c r="I149" s="21"/>
      <c r="J149" s="21"/>
    </row>
    <row r="150" spans="2:10" ht="27" customHeight="1" x14ac:dyDescent="0.25">
      <c r="B150" s="21"/>
      <c r="C150" s="21"/>
      <c r="D150" s="21"/>
      <c r="E150" s="21"/>
      <c r="F150" s="21"/>
      <c r="G150" s="21"/>
      <c r="H150" s="21"/>
      <c r="I150" s="21"/>
      <c r="J150" s="21"/>
    </row>
    <row r="151" spans="2:10" x14ac:dyDescent="0.25">
      <c r="B151" s="21" t="s">
        <v>98</v>
      </c>
      <c r="C151" s="21"/>
      <c r="D151" s="21"/>
      <c r="E151" s="21"/>
      <c r="F151" s="21"/>
      <c r="G151" s="21"/>
      <c r="H151" s="21"/>
      <c r="I151" s="21"/>
      <c r="J151" s="21"/>
    </row>
    <row r="152" spans="2:10" x14ac:dyDescent="0.25">
      <c r="B152" s="21"/>
      <c r="C152" s="21"/>
      <c r="D152" s="21"/>
      <c r="E152" s="21"/>
      <c r="F152" s="21"/>
      <c r="G152" s="21"/>
      <c r="H152" s="21"/>
      <c r="I152" s="21"/>
      <c r="J152" s="21"/>
    </row>
    <row r="153" spans="2:10" x14ac:dyDescent="0.25">
      <c r="B153" s="21"/>
      <c r="C153" s="21"/>
      <c r="D153" s="21"/>
      <c r="E153" s="21"/>
      <c r="F153" s="21"/>
      <c r="G153" s="21"/>
      <c r="H153" s="21"/>
      <c r="I153" s="21"/>
      <c r="J153" s="21"/>
    </row>
    <row r="154" spans="2:10" x14ac:dyDescent="0.25">
      <c r="B154" s="21"/>
      <c r="C154" s="21"/>
      <c r="D154" s="21"/>
      <c r="E154" s="21"/>
      <c r="F154" s="21"/>
      <c r="G154" s="21"/>
      <c r="H154" s="21"/>
      <c r="I154" s="21"/>
      <c r="J154" s="21"/>
    </row>
    <row r="155" spans="2:10" x14ac:dyDescent="0.25">
      <c r="B155" s="21"/>
      <c r="C155" s="21"/>
      <c r="D155" s="21"/>
      <c r="E155" s="21"/>
      <c r="F155" s="21"/>
      <c r="G155" s="21"/>
      <c r="H155" s="21"/>
      <c r="I155" s="21"/>
      <c r="J155" s="21"/>
    </row>
    <row r="156" spans="2:10" x14ac:dyDescent="0.25">
      <c r="B156" s="21"/>
      <c r="C156" s="21"/>
      <c r="D156" s="21"/>
      <c r="E156" s="21"/>
      <c r="F156" s="21"/>
      <c r="G156" s="21"/>
      <c r="H156" s="21"/>
      <c r="I156" s="21"/>
      <c r="J156" s="21"/>
    </row>
    <row r="157" spans="2:10" x14ac:dyDescent="0.25">
      <c r="B157" s="43" t="s">
        <v>0</v>
      </c>
      <c r="C157" s="43" t="s">
        <v>1</v>
      </c>
      <c r="D157" s="43"/>
      <c r="E157" s="43"/>
      <c r="F157" s="43" t="s">
        <v>2</v>
      </c>
      <c r="G157" s="42" t="s">
        <v>3</v>
      </c>
      <c r="H157" s="43" t="s">
        <v>29</v>
      </c>
      <c r="I157" s="43" t="s">
        <v>30</v>
      </c>
      <c r="J157" s="43"/>
    </row>
    <row r="158" spans="2:10" ht="35.25" customHeight="1" x14ac:dyDescent="0.25">
      <c r="B158" s="43"/>
      <c r="C158" s="43"/>
      <c r="D158" s="43"/>
      <c r="E158" s="43"/>
      <c r="F158" s="43"/>
      <c r="G158" s="42"/>
      <c r="H158" s="43"/>
      <c r="I158" s="43"/>
      <c r="J158" s="43"/>
    </row>
    <row r="159" spans="2:10" x14ac:dyDescent="0.25">
      <c r="B159" s="22" t="s">
        <v>35</v>
      </c>
      <c r="C159" s="24" t="s">
        <v>134</v>
      </c>
      <c r="D159" s="25"/>
      <c r="E159" s="26"/>
      <c r="F159" s="30" t="s">
        <v>27</v>
      </c>
      <c r="G159" s="83">
        <v>43</v>
      </c>
      <c r="H159" s="83"/>
      <c r="I159" s="85">
        <f>G159*H159</f>
        <v>0</v>
      </c>
      <c r="J159" s="86"/>
    </row>
    <row r="160" spans="2:10" ht="21" customHeight="1" x14ac:dyDescent="0.25">
      <c r="B160" s="23"/>
      <c r="C160" s="27"/>
      <c r="D160" s="28"/>
      <c r="E160" s="29"/>
      <c r="F160" s="31"/>
      <c r="G160" s="84"/>
      <c r="H160" s="84"/>
      <c r="I160" s="87"/>
      <c r="J160" s="88"/>
    </row>
    <row r="161" spans="2:12" ht="48" customHeight="1" x14ac:dyDescent="0.25">
      <c r="B161" s="23"/>
      <c r="C161" s="27"/>
      <c r="D161" s="28"/>
      <c r="E161" s="29"/>
      <c r="F161" s="31"/>
      <c r="G161" s="84"/>
      <c r="H161" s="84"/>
      <c r="I161" s="87"/>
      <c r="J161" s="88"/>
      <c r="L161">
        <f>285*0.15</f>
        <v>42.75</v>
      </c>
    </row>
    <row r="162" spans="2:12" x14ac:dyDescent="0.25">
      <c r="B162" s="20"/>
      <c r="C162" s="20"/>
      <c r="D162" s="20"/>
      <c r="E162" s="20"/>
      <c r="F162" s="20"/>
      <c r="G162" s="20"/>
      <c r="H162" s="20"/>
      <c r="I162" s="20"/>
      <c r="J162" s="20"/>
    </row>
    <row r="163" spans="2:12" x14ac:dyDescent="0.25">
      <c r="B163" s="2">
        <v>4</v>
      </c>
      <c r="C163" s="58" t="s">
        <v>99</v>
      </c>
      <c r="D163" s="58"/>
      <c r="E163" s="58"/>
      <c r="F163" s="40">
        <f>I159</f>
        <v>0</v>
      </c>
      <c r="G163" s="41"/>
      <c r="H163" s="41"/>
      <c r="I163" s="41"/>
      <c r="J163" s="41"/>
    </row>
    <row r="164" spans="2:12" x14ac:dyDescent="0.25">
      <c r="B164" s="20"/>
      <c r="C164" s="20"/>
      <c r="D164" s="20"/>
      <c r="E164" s="20"/>
      <c r="F164" s="20"/>
      <c r="G164" s="20"/>
      <c r="H164" s="20"/>
      <c r="I164" s="20"/>
      <c r="J164" s="20"/>
    </row>
    <row r="165" spans="2:12" x14ac:dyDescent="0.25">
      <c r="B165" s="20" t="s">
        <v>100</v>
      </c>
      <c r="C165" s="20"/>
      <c r="D165" s="20"/>
      <c r="E165" s="20"/>
      <c r="F165" s="20"/>
      <c r="G165" s="20"/>
      <c r="H165" s="20"/>
      <c r="I165" s="20"/>
      <c r="J165" s="20"/>
    </row>
    <row r="166" spans="2:12" x14ac:dyDescent="0.25">
      <c r="B166" s="21" t="s">
        <v>68</v>
      </c>
      <c r="C166" s="21"/>
      <c r="D166" s="21"/>
      <c r="E166" s="21"/>
      <c r="F166" s="21"/>
      <c r="G166" s="21"/>
      <c r="H166" s="21"/>
      <c r="I166" s="21"/>
      <c r="J166" s="21"/>
    </row>
    <row r="167" spans="2:12" ht="42" customHeight="1" x14ac:dyDescent="0.25">
      <c r="B167" s="21"/>
      <c r="C167" s="21"/>
      <c r="D167" s="21"/>
      <c r="E167" s="21"/>
      <c r="F167" s="21"/>
      <c r="G167" s="21"/>
      <c r="H167" s="21"/>
      <c r="I167" s="21"/>
      <c r="J167" s="21"/>
    </row>
    <row r="168" spans="2:12" ht="65.25" customHeight="1" x14ac:dyDescent="0.25">
      <c r="B168" s="21"/>
      <c r="C168" s="21"/>
      <c r="D168" s="21"/>
      <c r="E168" s="21"/>
      <c r="F168" s="21"/>
      <c r="G168" s="21"/>
      <c r="H168" s="21"/>
      <c r="I168" s="21"/>
      <c r="J168" s="21"/>
    </row>
    <row r="169" spans="2:12" ht="84" customHeight="1" x14ac:dyDescent="0.25">
      <c r="B169" s="21"/>
      <c r="C169" s="21"/>
      <c r="D169" s="21"/>
      <c r="E169" s="21"/>
      <c r="F169" s="21"/>
      <c r="G169" s="21"/>
      <c r="H169" s="21"/>
      <c r="I169" s="21"/>
      <c r="J169" s="21"/>
    </row>
    <row r="170" spans="2:12" ht="68.25" customHeight="1" x14ac:dyDescent="0.25">
      <c r="B170" s="21"/>
      <c r="C170" s="21"/>
      <c r="D170" s="21"/>
      <c r="E170" s="21"/>
      <c r="F170" s="21"/>
      <c r="G170" s="21"/>
      <c r="H170" s="21"/>
      <c r="I170" s="21"/>
      <c r="J170" s="21"/>
    </row>
    <row r="171" spans="2:12" x14ac:dyDescent="0.25">
      <c r="B171" s="21" t="s">
        <v>33</v>
      </c>
      <c r="C171" s="21"/>
      <c r="D171" s="21"/>
      <c r="E171" s="21"/>
      <c r="F171" s="21"/>
      <c r="G171" s="21"/>
      <c r="H171" s="21"/>
      <c r="I171" s="21"/>
      <c r="J171" s="21"/>
    </row>
    <row r="172" spans="2:12" ht="54.75" customHeight="1" x14ac:dyDescent="0.25">
      <c r="B172" s="21"/>
      <c r="C172" s="21"/>
      <c r="D172" s="21"/>
      <c r="E172" s="21"/>
      <c r="F172" s="21"/>
      <c r="G172" s="21"/>
      <c r="H172" s="21"/>
      <c r="I172" s="21"/>
      <c r="J172" s="21"/>
    </row>
    <row r="173" spans="2:12" ht="38.25" customHeight="1" x14ac:dyDescent="0.25">
      <c r="B173" s="21"/>
      <c r="C173" s="21"/>
      <c r="D173" s="21"/>
      <c r="E173" s="21"/>
      <c r="F173" s="21"/>
      <c r="G173" s="21"/>
      <c r="H173" s="21"/>
      <c r="I173" s="21"/>
      <c r="J173" s="21"/>
    </row>
    <row r="174" spans="2:12" ht="42.75" customHeight="1" x14ac:dyDescent="0.25">
      <c r="B174" s="21"/>
      <c r="C174" s="21"/>
      <c r="D174" s="21"/>
      <c r="E174" s="21"/>
      <c r="F174" s="21"/>
      <c r="G174" s="21"/>
      <c r="H174" s="21"/>
      <c r="I174" s="21"/>
      <c r="J174" s="21"/>
    </row>
    <row r="175" spans="2:12" ht="42.75" customHeight="1" x14ac:dyDescent="0.25">
      <c r="B175" s="21"/>
      <c r="C175" s="21"/>
      <c r="D175" s="21"/>
      <c r="E175" s="21"/>
      <c r="F175" s="21"/>
      <c r="G175" s="21"/>
      <c r="H175" s="21"/>
      <c r="I175" s="21"/>
      <c r="J175" s="21"/>
    </row>
    <row r="176" spans="2:12" ht="30.75" customHeight="1" x14ac:dyDescent="0.25">
      <c r="B176" s="21"/>
      <c r="C176" s="21"/>
      <c r="D176" s="21"/>
      <c r="E176" s="21"/>
      <c r="F176" s="21"/>
      <c r="G176" s="21"/>
      <c r="H176" s="21"/>
      <c r="I176" s="21"/>
      <c r="J176" s="21"/>
    </row>
    <row r="177" spans="2:10" ht="21.75" customHeight="1" x14ac:dyDescent="0.25">
      <c r="B177" s="21"/>
      <c r="C177" s="21"/>
      <c r="D177" s="21"/>
      <c r="E177" s="21"/>
      <c r="F177" s="21"/>
      <c r="G177" s="21"/>
      <c r="H177" s="21"/>
      <c r="I177" s="21"/>
      <c r="J177" s="21"/>
    </row>
    <row r="178" spans="2:10" ht="15" customHeight="1" x14ac:dyDescent="0.25">
      <c r="B178" s="43" t="s">
        <v>0</v>
      </c>
      <c r="C178" s="43" t="s">
        <v>1</v>
      </c>
      <c r="D178" s="43"/>
      <c r="E178" s="43"/>
      <c r="F178" s="43" t="s">
        <v>2</v>
      </c>
      <c r="G178" s="42" t="s">
        <v>3</v>
      </c>
      <c r="H178" s="43" t="s">
        <v>29</v>
      </c>
      <c r="I178" s="43" t="s">
        <v>30</v>
      </c>
      <c r="J178" s="43"/>
    </row>
    <row r="179" spans="2:10" ht="23.25" customHeight="1" x14ac:dyDescent="0.25">
      <c r="B179" s="43"/>
      <c r="C179" s="43"/>
      <c r="D179" s="43"/>
      <c r="E179" s="43"/>
      <c r="F179" s="43"/>
      <c r="G179" s="42"/>
      <c r="H179" s="43"/>
      <c r="I179" s="43"/>
      <c r="J179" s="43"/>
    </row>
    <row r="180" spans="2:10" ht="44.25" customHeight="1" x14ac:dyDescent="0.25">
      <c r="B180" s="44" t="s">
        <v>36</v>
      </c>
      <c r="C180" s="59" t="s">
        <v>69</v>
      </c>
      <c r="D180" s="25"/>
      <c r="E180" s="25"/>
      <c r="F180" s="25"/>
      <c r="G180" s="25"/>
      <c r="H180" s="25"/>
      <c r="I180" s="25"/>
      <c r="J180" s="26"/>
    </row>
    <row r="181" spans="2:10" ht="23.25" customHeight="1" x14ac:dyDescent="0.25">
      <c r="B181" s="45"/>
      <c r="C181" s="27"/>
      <c r="D181" s="28"/>
      <c r="E181" s="28"/>
      <c r="F181" s="28"/>
      <c r="G181" s="28"/>
      <c r="H181" s="28"/>
      <c r="I181" s="28"/>
      <c r="J181" s="29"/>
    </row>
    <row r="182" spans="2:10" ht="51.75" customHeight="1" x14ac:dyDescent="0.25">
      <c r="B182" s="45"/>
      <c r="C182" s="27"/>
      <c r="D182" s="28"/>
      <c r="E182" s="28"/>
      <c r="F182" s="28"/>
      <c r="G182" s="28"/>
      <c r="H182" s="28"/>
      <c r="I182" s="28"/>
      <c r="J182" s="29"/>
    </row>
    <row r="183" spans="2:10" ht="56.25" customHeight="1" x14ac:dyDescent="0.25">
      <c r="B183" s="45"/>
      <c r="C183" s="47"/>
      <c r="D183" s="48"/>
      <c r="E183" s="48"/>
      <c r="F183" s="48"/>
      <c r="G183" s="48"/>
      <c r="H183" s="48"/>
      <c r="I183" s="48"/>
      <c r="J183" s="49"/>
    </row>
    <row r="184" spans="2:10" x14ac:dyDescent="0.25">
      <c r="B184" s="46"/>
      <c r="C184" s="50" t="s">
        <v>60</v>
      </c>
      <c r="D184" s="51"/>
      <c r="E184" s="52"/>
      <c r="F184" s="6" t="s">
        <v>4</v>
      </c>
      <c r="G184" s="8">
        <v>300</v>
      </c>
      <c r="H184" s="5"/>
      <c r="I184" s="53">
        <v>0</v>
      </c>
      <c r="J184" s="54"/>
    </row>
    <row r="185" spans="2:10" x14ac:dyDescent="0.25">
      <c r="B185" s="44" t="s">
        <v>78</v>
      </c>
      <c r="C185" s="24" t="s">
        <v>136</v>
      </c>
      <c r="D185" s="25"/>
      <c r="E185" s="25"/>
      <c r="F185" s="25"/>
      <c r="G185" s="25"/>
      <c r="H185" s="25"/>
      <c r="I185" s="25"/>
      <c r="J185" s="26"/>
    </row>
    <row r="186" spans="2:10" ht="23.25" customHeight="1" x14ac:dyDescent="0.25">
      <c r="B186" s="45"/>
      <c r="C186" s="47"/>
      <c r="D186" s="48"/>
      <c r="E186" s="48"/>
      <c r="F186" s="48"/>
      <c r="G186" s="48"/>
      <c r="H186" s="48"/>
      <c r="I186" s="48"/>
      <c r="J186" s="49"/>
    </row>
    <row r="187" spans="2:10" x14ac:dyDescent="0.25">
      <c r="B187" s="46"/>
      <c r="C187" s="50" t="s">
        <v>60</v>
      </c>
      <c r="D187" s="51"/>
      <c r="E187" s="52"/>
      <c r="F187" s="6" t="s">
        <v>4</v>
      </c>
      <c r="G187" s="8">
        <v>285</v>
      </c>
      <c r="H187" s="5"/>
      <c r="I187" s="53">
        <v>0</v>
      </c>
      <c r="J187" s="54"/>
    </row>
    <row r="188" spans="2:10" ht="23.25" customHeight="1" x14ac:dyDescent="0.25">
      <c r="B188" s="44" t="s">
        <v>79</v>
      </c>
      <c r="C188" s="24" t="s">
        <v>72</v>
      </c>
      <c r="D188" s="25"/>
      <c r="E188" s="25"/>
      <c r="F188" s="25"/>
      <c r="G188" s="25"/>
      <c r="H188" s="25"/>
      <c r="I188" s="25"/>
      <c r="J188" s="26"/>
    </row>
    <row r="189" spans="2:10" ht="15" customHeight="1" x14ac:dyDescent="0.25">
      <c r="B189" s="45"/>
      <c r="C189" s="47"/>
      <c r="D189" s="48"/>
      <c r="E189" s="48"/>
      <c r="F189" s="48"/>
      <c r="G189" s="48"/>
      <c r="H189" s="48"/>
      <c r="I189" s="48"/>
      <c r="J189" s="49"/>
    </row>
    <row r="190" spans="2:10" x14ac:dyDescent="0.25">
      <c r="B190" s="46"/>
      <c r="C190" s="50" t="s">
        <v>60</v>
      </c>
      <c r="D190" s="51"/>
      <c r="E190" s="52"/>
      <c r="F190" s="6" t="s">
        <v>4</v>
      </c>
      <c r="G190" s="8">
        <v>285</v>
      </c>
      <c r="H190" s="5"/>
      <c r="I190" s="53">
        <v>0</v>
      </c>
      <c r="J190" s="54"/>
    </row>
    <row r="191" spans="2:10" ht="58.5" customHeight="1" x14ac:dyDescent="0.25">
      <c r="B191" s="44" t="s">
        <v>101</v>
      </c>
      <c r="C191" s="59" t="s">
        <v>70</v>
      </c>
      <c r="D191" s="25"/>
      <c r="E191" s="25"/>
      <c r="F191" s="25"/>
      <c r="G191" s="25"/>
      <c r="H191" s="25"/>
      <c r="I191" s="25"/>
      <c r="J191" s="26"/>
    </row>
    <row r="192" spans="2:10" ht="62.25" customHeight="1" x14ac:dyDescent="0.25">
      <c r="B192" s="45"/>
      <c r="C192" s="27"/>
      <c r="D192" s="28"/>
      <c r="E192" s="28"/>
      <c r="F192" s="28"/>
      <c r="G192" s="28"/>
      <c r="H192" s="28"/>
      <c r="I192" s="28"/>
      <c r="J192" s="29"/>
    </row>
    <row r="193" spans="2:12" ht="51.75" customHeight="1" x14ac:dyDescent="0.25">
      <c r="B193" s="45"/>
      <c r="C193" s="47"/>
      <c r="D193" s="48"/>
      <c r="E193" s="48"/>
      <c r="F193" s="48"/>
      <c r="G193" s="48"/>
      <c r="H193" s="48"/>
      <c r="I193" s="48"/>
      <c r="J193" s="49"/>
    </row>
    <row r="194" spans="2:12" ht="107.25" customHeight="1" x14ac:dyDescent="0.25">
      <c r="B194" s="45"/>
      <c r="C194" s="55" t="s">
        <v>144</v>
      </c>
      <c r="D194" s="56"/>
      <c r="E194" s="56"/>
      <c r="F194" s="56"/>
      <c r="G194" s="56"/>
      <c r="H194" s="56"/>
      <c r="I194" s="56"/>
      <c r="J194" s="57"/>
    </row>
    <row r="195" spans="2:12" x14ac:dyDescent="0.25">
      <c r="B195" s="45"/>
      <c r="C195" s="50" t="s">
        <v>73</v>
      </c>
      <c r="D195" s="51"/>
      <c r="E195" s="52"/>
      <c r="F195" s="6" t="s">
        <v>4</v>
      </c>
      <c r="G195" s="8">
        <v>285</v>
      </c>
      <c r="H195" s="5"/>
      <c r="I195" s="53">
        <v>0</v>
      </c>
      <c r="J195" s="54"/>
    </row>
    <row r="196" spans="2:12" x14ac:dyDescent="0.25">
      <c r="B196" s="45"/>
      <c r="C196" s="50" t="s">
        <v>139</v>
      </c>
      <c r="D196" s="51"/>
      <c r="E196" s="52"/>
      <c r="F196" s="6" t="s">
        <v>4</v>
      </c>
      <c r="G196" s="8">
        <v>10</v>
      </c>
      <c r="H196" s="5"/>
      <c r="I196" s="53">
        <f>G196*H196</f>
        <v>0</v>
      </c>
      <c r="J196" s="54"/>
    </row>
    <row r="197" spans="2:12" x14ac:dyDescent="0.25">
      <c r="B197" s="45"/>
      <c r="C197" s="50" t="s">
        <v>140</v>
      </c>
      <c r="D197" s="51"/>
      <c r="E197" s="52"/>
      <c r="F197" s="6" t="s">
        <v>4</v>
      </c>
      <c r="G197" s="8">
        <v>10</v>
      </c>
      <c r="H197" s="5"/>
      <c r="I197" s="53">
        <f>G197*H197</f>
        <v>0</v>
      </c>
      <c r="J197" s="54"/>
    </row>
    <row r="198" spans="2:12" x14ac:dyDescent="0.25">
      <c r="B198" s="45"/>
      <c r="C198" s="50" t="s">
        <v>141</v>
      </c>
      <c r="D198" s="51"/>
      <c r="E198" s="52"/>
      <c r="F198" s="6" t="s">
        <v>4</v>
      </c>
      <c r="G198" s="8">
        <v>25</v>
      </c>
      <c r="H198" s="5"/>
      <c r="I198" s="53">
        <f>G198*H198</f>
        <v>0</v>
      </c>
      <c r="J198" s="54"/>
    </row>
    <row r="199" spans="2:12" ht="31.5" customHeight="1" x14ac:dyDescent="0.25">
      <c r="B199" s="45"/>
      <c r="C199" s="50" t="s">
        <v>143</v>
      </c>
      <c r="D199" s="51"/>
      <c r="E199" s="52"/>
      <c r="F199" s="6" t="s">
        <v>58</v>
      </c>
      <c r="G199" s="8">
        <v>110</v>
      </c>
      <c r="H199" s="5"/>
      <c r="I199" s="53">
        <f>G199*H199</f>
        <v>0</v>
      </c>
      <c r="J199" s="54"/>
      <c r="L199">
        <f>76+21+10</f>
        <v>107</v>
      </c>
    </row>
    <row r="200" spans="2:12" x14ac:dyDescent="0.25">
      <c r="B200" s="44" t="s">
        <v>102</v>
      </c>
      <c r="C200" s="24" t="s">
        <v>145</v>
      </c>
      <c r="D200" s="25"/>
      <c r="E200" s="25"/>
      <c r="F200" s="25"/>
      <c r="G200" s="25"/>
      <c r="H200" s="25"/>
      <c r="I200" s="25"/>
      <c r="J200" s="26"/>
    </row>
    <row r="201" spans="2:12" ht="51.75" customHeight="1" x14ac:dyDescent="0.25">
      <c r="B201" s="45"/>
      <c r="C201" s="47"/>
      <c r="D201" s="48"/>
      <c r="E201" s="48"/>
      <c r="F201" s="48"/>
      <c r="G201" s="48"/>
      <c r="H201" s="48"/>
      <c r="I201" s="48"/>
      <c r="J201" s="49"/>
    </row>
    <row r="202" spans="2:12" x14ac:dyDescent="0.25">
      <c r="B202" s="46"/>
      <c r="C202" s="50" t="s">
        <v>60</v>
      </c>
      <c r="D202" s="51"/>
      <c r="E202" s="52"/>
      <c r="F202" s="6" t="s">
        <v>58</v>
      </c>
      <c r="G202" s="8">
        <v>110</v>
      </c>
      <c r="H202" s="5"/>
      <c r="I202" s="53">
        <v>0</v>
      </c>
      <c r="J202" s="54"/>
    </row>
    <row r="203" spans="2:12" ht="23.25" customHeight="1" x14ac:dyDescent="0.25">
      <c r="B203" s="44" t="s">
        <v>102</v>
      </c>
      <c r="C203" s="24" t="s">
        <v>71</v>
      </c>
      <c r="D203" s="25"/>
      <c r="E203" s="25"/>
      <c r="F203" s="25"/>
      <c r="G203" s="25"/>
      <c r="H203" s="25"/>
      <c r="I203" s="25"/>
      <c r="J203" s="26"/>
    </row>
    <row r="204" spans="2:12" ht="16.5" customHeight="1" x14ac:dyDescent="0.25">
      <c r="B204" s="45"/>
      <c r="C204" s="47"/>
      <c r="D204" s="48"/>
      <c r="E204" s="48"/>
      <c r="F204" s="48"/>
      <c r="G204" s="48"/>
      <c r="H204" s="48"/>
      <c r="I204" s="48"/>
      <c r="J204" s="49"/>
    </row>
    <row r="205" spans="2:12" x14ac:dyDescent="0.25">
      <c r="B205" s="46"/>
      <c r="C205" s="50" t="s">
        <v>60</v>
      </c>
      <c r="D205" s="51"/>
      <c r="E205" s="52"/>
      <c r="F205" s="6" t="s">
        <v>4</v>
      </c>
      <c r="G205" s="8">
        <v>285</v>
      </c>
      <c r="H205" s="5"/>
      <c r="I205" s="53">
        <v>0</v>
      </c>
      <c r="J205" s="54"/>
    </row>
    <row r="206" spans="2:12" x14ac:dyDescent="0.25">
      <c r="B206" s="44" t="s">
        <v>103</v>
      </c>
      <c r="C206" s="24" t="s">
        <v>142</v>
      </c>
      <c r="D206" s="25"/>
      <c r="E206" s="25"/>
      <c r="F206" s="25"/>
      <c r="G206" s="25"/>
      <c r="H206" s="25"/>
      <c r="I206" s="25"/>
      <c r="J206" s="26"/>
    </row>
    <row r="207" spans="2:12" ht="26.25" customHeight="1" x14ac:dyDescent="0.25">
      <c r="B207" s="45"/>
      <c r="C207" s="47"/>
      <c r="D207" s="48"/>
      <c r="E207" s="48"/>
      <c r="F207" s="48"/>
      <c r="G207" s="48"/>
      <c r="H207" s="48"/>
      <c r="I207" s="48"/>
      <c r="J207" s="49"/>
    </row>
    <row r="208" spans="2:12" x14ac:dyDescent="0.25">
      <c r="B208" s="46"/>
      <c r="C208" s="50" t="s">
        <v>60</v>
      </c>
      <c r="D208" s="51"/>
      <c r="E208" s="52"/>
      <c r="F208" s="6" t="s">
        <v>14</v>
      </c>
      <c r="G208" s="8">
        <v>12</v>
      </c>
      <c r="H208" s="5"/>
      <c r="I208" s="53">
        <v>0</v>
      </c>
      <c r="J208" s="54"/>
    </row>
    <row r="209" spans="2:12" x14ac:dyDescent="0.25">
      <c r="B209" s="44" t="s">
        <v>104</v>
      </c>
      <c r="C209" s="24" t="s">
        <v>138</v>
      </c>
      <c r="D209" s="25"/>
      <c r="E209" s="25"/>
      <c r="F209" s="25"/>
      <c r="G209" s="25"/>
      <c r="H209" s="25"/>
      <c r="I209" s="25"/>
      <c r="J209" s="26"/>
    </row>
    <row r="210" spans="2:12" ht="37.5" customHeight="1" x14ac:dyDescent="0.25">
      <c r="B210" s="45"/>
      <c r="C210" s="47"/>
      <c r="D210" s="48"/>
      <c r="E210" s="48"/>
      <c r="F210" s="48"/>
      <c r="G210" s="48"/>
      <c r="H210" s="48"/>
      <c r="I210" s="48"/>
      <c r="J210" s="49"/>
    </row>
    <row r="211" spans="2:12" x14ac:dyDescent="0.25">
      <c r="B211" s="46"/>
      <c r="C211" s="50" t="s">
        <v>60</v>
      </c>
      <c r="D211" s="51"/>
      <c r="E211" s="52"/>
      <c r="F211" s="6" t="s">
        <v>14</v>
      </c>
      <c r="G211" s="8">
        <v>3</v>
      </c>
      <c r="H211" s="5"/>
      <c r="I211" s="53">
        <v>0</v>
      </c>
      <c r="J211" s="54"/>
    </row>
    <row r="212" spans="2:12" x14ac:dyDescent="0.25">
      <c r="B212" s="44" t="s">
        <v>105</v>
      </c>
      <c r="C212" s="24" t="s">
        <v>137</v>
      </c>
      <c r="D212" s="25"/>
      <c r="E212" s="25"/>
      <c r="F212" s="25"/>
      <c r="G212" s="25"/>
      <c r="H212" s="25"/>
      <c r="I212" s="25"/>
      <c r="J212" s="26"/>
    </row>
    <row r="213" spans="2:12" ht="42" customHeight="1" x14ac:dyDescent="0.25">
      <c r="B213" s="45"/>
      <c r="C213" s="47"/>
      <c r="D213" s="48"/>
      <c r="E213" s="48"/>
      <c r="F213" s="48"/>
      <c r="G213" s="48"/>
      <c r="H213" s="48"/>
      <c r="I213" s="48"/>
      <c r="J213" s="49"/>
    </row>
    <row r="214" spans="2:12" x14ac:dyDescent="0.25">
      <c r="B214" s="46"/>
      <c r="C214" s="50" t="s">
        <v>60</v>
      </c>
      <c r="D214" s="51"/>
      <c r="E214" s="52"/>
      <c r="F214" s="6" t="s">
        <v>4</v>
      </c>
      <c r="G214" s="8">
        <v>35</v>
      </c>
      <c r="H214" s="5"/>
      <c r="I214" s="53">
        <v>0</v>
      </c>
      <c r="J214" s="54"/>
      <c r="L214">
        <f>4*2+25</f>
        <v>33</v>
      </c>
    </row>
    <row r="215" spans="2:12" x14ac:dyDescent="0.25">
      <c r="B215" s="44" t="s">
        <v>112</v>
      </c>
      <c r="C215" s="24" t="s">
        <v>31</v>
      </c>
      <c r="D215" s="25"/>
      <c r="E215" s="25"/>
      <c r="F215" s="25"/>
      <c r="G215" s="25"/>
      <c r="H215" s="25"/>
      <c r="I215" s="25"/>
      <c r="J215" s="26"/>
    </row>
    <row r="216" spans="2:12" ht="32.25" customHeight="1" x14ac:dyDescent="0.25">
      <c r="B216" s="45"/>
      <c r="C216" s="47"/>
      <c r="D216" s="48"/>
      <c r="E216" s="48"/>
      <c r="F216" s="48"/>
      <c r="G216" s="48"/>
      <c r="H216" s="48"/>
      <c r="I216" s="48"/>
      <c r="J216" s="49"/>
    </row>
    <row r="217" spans="2:12" x14ac:dyDescent="0.25">
      <c r="B217" s="46"/>
      <c r="C217" s="50" t="s">
        <v>60</v>
      </c>
      <c r="D217" s="51"/>
      <c r="E217" s="52"/>
      <c r="F217" s="6" t="s">
        <v>4</v>
      </c>
      <c r="G217" s="8">
        <v>265</v>
      </c>
      <c r="H217" s="5"/>
      <c r="I217" s="53">
        <v>0</v>
      </c>
      <c r="J217" s="54"/>
    </row>
    <row r="218" spans="2:12" ht="19.5" customHeight="1" x14ac:dyDescent="0.25">
      <c r="B218" s="20"/>
      <c r="C218" s="20"/>
      <c r="D218" s="20"/>
      <c r="E218" s="20"/>
      <c r="F218" s="20"/>
      <c r="G218" s="20"/>
      <c r="H218" s="20"/>
      <c r="I218" s="20"/>
      <c r="J218" s="20"/>
    </row>
    <row r="219" spans="2:12" ht="19.5" customHeight="1" x14ac:dyDescent="0.25">
      <c r="B219" s="2">
        <v>5</v>
      </c>
      <c r="C219" s="82" t="s">
        <v>74</v>
      </c>
      <c r="D219" s="82"/>
      <c r="E219" s="82"/>
      <c r="F219" s="40">
        <f>I217+I214+I211+I208+I205+I202+SUM(I195:J199)+I190+I187+I184</f>
        <v>0</v>
      </c>
      <c r="G219" s="41"/>
      <c r="H219" s="41"/>
      <c r="I219" s="41"/>
      <c r="J219" s="41"/>
    </row>
    <row r="220" spans="2:12" ht="17.25" customHeight="1" x14ac:dyDescent="0.25">
      <c r="B220" s="20"/>
      <c r="C220" s="20"/>
      <c r="D220" s="20"/>
      <c r="E220" s="20"/>
      <c r="F220" s="20"/>
      <c r="G220" s="20"/>
      <c r="H220" s="20"/>
      <c r="I220" s="20"/>
      <c r="J220" s="20"/>
    </row>
    <row r="221" spans="2:12" ht="17.25" customHeight="1" x14ac:dyDescent="0.25">
      <c r="B221" s="20" t="s">
        <v>106</v>
      </c>
      <c r="C221" s="20"/>
      <c r="D221" s="20"/>
      <c r="E221" s="20"/>
      <c r="F221" s="20"/>
      <c r="G221" s="20"/>
      <c r="H221" s="20"/>
      <c r="I221" s="20"/>
      <c r="J221" s="20"/>
    </row>
    <row r="222" spans="2:12" ht="17.25" customHeight="1" x14ac:dyDescent="0.25">
      <c r="B222" s="24" t="s">
        <v>75</v>
      </c>
      <c r="C222" s="32"/>
      <c r="D222" s="32"/>
      <c r="E222" s="32"/>
      <c r="F222" s="32"/>
      <c r="G222" s="32"/>
      <c r="H222" s="32"/>
      <c r="I222" s="32"/>
      <c r="J222" s="33"/>
    </row>
    <row r="223" spans="2:12" ht="17.25" customHeight="1" x14ac:dyDescent="0.25">
      <c r="B223" s="34"/>
      <c r="C223" s="35"/>
      <c r="D223" s="35"/>
      <c r="E223" s="35"/>
      <c r="F223" s="35"/>
      <c r="G223" s="35"/>
      <c r="H223" s="35"/>
      <c r="I223" s="35"/>
      <c r="J223" s="36"/>
    </row>
    <row r="224" spans="2:12" ht="43.5" customHeight="1" x14ac:dyDescent="0.25">
      <c r="B224" s="34"/>
      <c r="C224" s="35"/>
      <c r="D224" s="35"/>
      <c r="E224" s="35"/>
      <c r="F224" s="35"/>
      <c r="G224" s="35"/>
      <c r="H224" s="35"/>
      <c r="I224" s="35"/>
      <c r="J224" s="36"/>
    </row>
    <row r="225" spans="2:10" ht="54.75" customHeight="1" x14ac:dyDescent="0.25">
      <c r="B225" s="34"/>
      <c r="C225" s="35"/>
      <c r="D225" s="35"/>
      <c r="E225" s="35"/>
      <c r="F225" s="35"/>
      <c r="G225" s="35"/>
      <c r="H225" s="35"/>
      <c r="I225" s="35"/>
      <c r="J225" s="36"/>
    </row>
    <row r="226" spans="2:10" ht="60" customHeight="1" x14ac:dyDescent="0.25">
      <c r="B226" s="34"/>
      <c r="C226" s="35"/>
      <c r="D226" s="35"/>
      <c r="E226" s="35"/>
      <c r="F226" s="35"/>
      <c r="G226" s="35"/>
      <c r="H226" s="35"/>
      <c r="I226" s="35"/>
      <c r="J226" s="36"/>
    </row>
    <row r="227" spans="2:10" ht="25.5" customHeight="1" x14ac:dyDescent="0.25">
      <c r="B227" s="37"/>
      <c r="C227" s="38"/>
      <c r="D227" s="38"/>
      <c r="E227" s="38"/>
      <c r="F227" s="38"/>
      <c r="G227" s="38"/>
      <c r="H227" s="38"/>
      <c r="I227" s="38"/>
      <c r="J227" s="39"/>
    </row>
    <row r="228" spans="2:10" ht="17.25" customHeight="1" x14ac:dyDescent="0.25">
      <c r="B228" s="24" t="s">
        <v>76</v>
      </c>
      <c r="C228" s="32"/>
      <c r="D228" s="32"/>
      <c r="E228" s="32"/>
      <c r="F228" s="32"/>
      <c r="G228" s="32"/>
      <c r="H228" s="32"/>
      <c r="I228" s="32"/>
      <c r="J228" s="33"/>
    </row>
    <row r="229" spans="2:10" ht="17.25" customHeight="1" x14ac:dyDescent="0.25">
      <c r="B229" s="34"/>
      <c r="C229" s="35"/>
      <c r="D229" s="35"/>
      <c r="E229" s="35"/>
      <c r="F229" s="35"/>
      <c r="G229" s="35"/>
      <c r="H229" s="35"/>
      <c r="I229" s="35"/>
      <c r="J229" s="36"/>
    </row>
    <row r="230" spans="2:10" ht="17.25" customHeight="1" x14ac:dyDescent="0.25">
      <c r="B230" s="34"/>
      <c r="C230" s="35"/>
      <c r="D230" s="35"/>
      <c r="E230" s="35"/>
      <c r="F230" s="35"/>
      <c r="G230" s="35"/>
      <c r="H230" s="35"/>
      <c r="I230" s="35"/>
      <c r="J230" s="36"/>
    </row>
    <row r="231" spans="2:10" ht="17.25" customHeight="1" x14ac:dyDescent="0.25">
      <c r="B231" s="34"/>
      <c r="C231" s="35"/>
      <c r="D231" s="35"/>
      <c r="E231" s="35"/>
      <c r="F231" s="35"/>
      <c r="G231" s="35"/>
      <c r="H231" s="35"/>
      <c r="I231" s="35"/>
      <c r="J231" s="36"/>
    </row>
    <row r="232" spans="2:10" ht="53.25" customHeight="1" x14ac:dyDescent="0.25">
      <c r="B232" s="34"/>
      <c r="C232" s="35"/>
      <c r="D232" s="35"/>
      <c r="E232" s="35"/>
      <c r="F232" s="35"/>
      <c r="G232" s="35"/>
      <c r="H232" s="35"/>
      <c r="I232" s="35"/>
      <c r="J232" s="36"/>
    </row>
    <row r="233" spans="2:10" ht="61.5" customHeight="1" x14ac:dyDescent="0.25">
      <c r="B233" s="37"/>
      <c r="C233" s="38"/>
      <c r="D233" s="38"/>
      <c r="E233" s="38"/>
      <c r="F233" s="38"/>
      <c r="G233" s="38"/>
      <c r="H233" s="38"/>
      <c r="I233" s="38"/>
      <c r="J233" s="39"/>
    </row>
    <row r="234" spans="2:10" ht="17.25" customHeight="1" x14ac:dyDescent="0.25">
      <c r="B234" s="43" t="s">
        <v>0</v>
      </c>
      <c r="C234" s="43" t="s">
        <v>1</v>
      </c>
      <c r="D234" s="43"/>
      <c r="E234" s="43"/>
      <c r="F234" s="43" t="s">
        <v>2</v>
      </c>
      <c r="G234" s="42" t="s">
        <v>3</v>
      </c>
      <c r="H234" s="43" t="s">
        <v>29</v>
      </c>
      <c r="I234" s="43" t="s">
        <v>30</v>
      </c>
      <c r="J234" s="43"/>
    </row>
    <row r="235" spans="2:10" ht="24.75" customHeight="1" x14ac:dyDescent="0.25">
      <c r="B235" s="43"/>
      <c r="C235" s="43"/>
      <c r="D235" s="43"/>
      <c r="E235" s="43"/>
      <c r="F235" s="43"/>
      <c r="G235" s="42"/>
      <c r="H235" s="43"/>
      <c r="I235" s="43"/>
      <c r="J235" s="43"/>
    </row>
    <row r="236" spans="2:10" ht="17.25" customHeight="1" x14ac:dyDescent="0.25">
      <c r="B236" s="89" t="s">
        <v>82</v>
      </c>
      <c r="C236" s="24" t="s">
        <v>151</v>
      </c>
      <c r="D236" s="25"/>
      <c r="E236" s="25"/>
      <c r="F236" s="25"/>
      <c r="G236" s="25"/>
      <c r="H236" s="25"/>
      <c r="I236" s="25"/>
      <c r="J236" s="26"/>
    </row>
    <row r="237" spans="2:10" ht="17.25" customHeight="1" x14ac:dyDescent="0.25">
      <c r="B237" s="90"/>
      <c r="C237" s="27"/>
      <c r="D237" s="28"/>
      <c r="E237" s="28"/>
      <c r="F237" s="28"/>
      <c r="G237" s="28"/>
      <c r="H237" s="28"/>
      <c r="I237" s="28"/>
      <c r="J237" s="29"/>
    </row>
    <row r="238" spans="2:10" ht="24.75" customHeight="1" x14ac:dyDescent="0.25">
      <c r="B238" s="90"/>
      <c r="C238" s="47"/>
      <c r="D238" s="48"/>
      <c r="E238" s="48"/>
      <c r="F238" s="48"/>
      <c r="G238" s="48"/>
      <c r="H238" s="48"/>
      <c r="I238" s="48"/>
      <c r="J238" s="49"/>
    </row>
    <row r="239" spans="2:10" ht="17.25" customHeight="1" x14ac:dyDescent="0.25">
      <c r="B239" s="91"/>
      <c r="C239" s="50" t="s">
        <v>85</v>
      </c>
      <c r="D239" s="51"/>
      <c r="E239" s="52"/>
      <c r="F239" s="6" t="s">
        <v>19</v>
      </c>
      <c r="G239" s="5">
        <v>80</v>
      </c>
      <c r="H239" s="5"/>
      <c r="I239" s="53">
        <v>0</v>
      </c>
      <c r="J239" s="54"/>
    </row>
    <row r="240" spans="2:10" ht="17.25" customHeight="1" x14ac:dyDescent="0.25">
      <c r="B240" s="44" t="s">
        <v>83</v>
      </c>
      <c r="C240" s="68" t="s">
        <v>146</v>
      </c>
      <c r="D240" s="69"/>
      <c r="E240" s="69"/>
      <c r="F240" s="69"/>
      <c r="G240" s="69"/>
      <c r="H240" s="69"/>
      <c r="I240" s="69"/>
      <c r="J240" s="70"/>
    </row>
    <row r="241" spans="2:10" ht="24.75" customHeight="1" x14ac:dyDescent="0.25">
      <c r="B241" s="45"/>
      <c r="C241" s="74"/>
      <c r="D241" s="75"/>
      <c r="E241" s="75"/>
      <c r="F241" s="75"/>
      <c r="G241" s="75"/>
      <c r="H241" s="75"/>
      <c r="I241" s="75"/>
      <c r="J241" s="76"/>
    </row>
    <row r="242" spans="2:10" ht="17.25" customHeight="1" x14ac:dyDescent="0.25">
      <c r="B242" s="45"/>
      <c r="C242" s="50" t="s">
        <v>128</v>
      </c>
      <c r="D242" s="51"/>
      <c r="E242" s="52"/>
      <c r="F242" s="6" t="s">
        <v>19</v>
      </c>
      <c r="G242" s="8">
        <v>30</v>
      </c>
      <c r="H242" s="5"/>
      <c r="I242" s="53">
        <f>G242*H242</f>
        <v>0</v>
      </c>
      <c r="J242" s="54"/>
    </row>
    <row r="243" spans="2:10" ht="17.25" customHeight="1" x14ac:dyDescent="0.25">
      <c r="B243" s="19"/>
      <c r="C243" s="50" t="s">
        <v>129</v>
      </c>
      <c r="D243" s="51"/>
      <c r="E243" s="52"/>
      <c r="F243" s="6" t="s">
        <v>19</v>
      </c>
      <c r="G243" s="8">
        <v>27</v>
      </c>
      <c r="H243" s="5"/>
      <c r="I243" s="53">
        <f>G243*H243</f>
        <v>0</v>
      </c>
      <c r="J243" s="54"/>
    </row>
    <row r="244" spans="2:10" ht="17.25" customHeight="1" x14ac:dyDescent="0.25">
      <c r="B244" s="19"/>
      <c r="C244" s="50" t="s">
        <v>130</v>
      </c>
      <c r="D244" s="51"/>
      <c r="E244" s="52"/>
      <c r="F244" s="6" t="s">
        <v>19</v>
      </c>
      <c r="G244" s="8">
        <v>75</v>
      </c>
      <c r="H244" s="5"/>
      <c r="I244" s="53">
        <f>G244*H244</f>
        <v>0</v>
      </c>
      <c r="J244" s="54"/>
    </row>
    <row r="245" spans="2:10" ht="34.5" customHeight="1" x14ac:dyDescent="0.25">
      <c r="B245" s="44" t="s">
        <v>84</v>
      </c>
      <c r="C245" s="68" t="s">
        <v>147</v>
      </c>
      <c r="D245" s="69"/>
      <c r="E245" s="69"/>
      <c r="F245" s="69"/>
      <c r="G245" s="69"/>
      <c r="H245" s="69"/>
      <c r="I245" s="69"/>
      <c r="J245" s="70"/>
    </row>
    <row r="246" spans="2:10" ht="20.25" customHeight="1" x14ac:dyDescent="0.25">
      <c r="B246" s="45"/>
      <c r="C246" s="74"/>
      <c r="D246" s="75"/>
      <c r="E246" s="75"/>
      <c r="F246" s="75"/>
      <c r="G246" s="75"/>
      <c r="H246" s="75"/>
      <c r="I246" s="75"/>
      <c r="J246" s="76"/>
    </row>
    <row r="247" spans="2:10" ht="17.25" customHeight="1" x14ac:dyDescent="0.25">
      <c r="B247" s="45"/>
      <c r="C247" s="50" t="s">
        <v>85</v>
      </c>
      <c r="D247" s="51"/>
      <c r="E247" s="52"/>
      <c r="F247" s="6" t="s">
        <v>19</v>
      </c>
      <c r="G247" s="5">
        <v>110</v>
      </c>
      <c r="H247" s="5"/>
      <c r="I247" s="53">
        <v>0</v>
      </c>
      <c r="J247" s="54"/>
    </row>
    <row r="248" spans="2:10" ht="17.25" customHeight="1" x14ac:dyDescent="0.25">
      <c r="B248" s="20"/>
      <c r="C248" s="20"/>
      <c r="D248" s="20"/>
      <c r="E248" s="20"/>
      <c r="F248" s="20"/>
      <c r="G248" s="20"/>
      <c r="H248" s="20"/>
      <c r="I248" s="20"/>
      <c r="J248" s="20"/>
    </row>
    <row r="249" spans="2:10" ht="17.25" customHeight="1" x14ac:dyDescent="0.25">
      <c r="B249" s="2">
        <v>6</v>
      </c>
      <c r="C249" s="82" t="s">
        <v>86</v>
      </c>
      <c r="D249" s="82"/>
      <c r="E249" s="82"/>
      <c r="F249" s="40">
        <f>I247+I242+I239+I243+I244</f>
        <v>0</v>
      </c>
      <c r="G249" s="41"/>
      <c r="H249" s="41"/>
      <c r="I249" s="41"/>
      <c r="J249" s="41"/>
    </row>
    <row r="250" spans="2:10" ht="17.25" customHeight="1" x14ac:dyDescent="0.25">
      <c r="B250" s="20"/>
      <c r="C250" s="20"/>
      <c r="D250" s="20"/>
      <c r="E250" s="20"/>
      <c r="F250" s="20"/>
      <c r="G250" s="20"/>
      <c r="H250" s="20"/>
      <c r="I250" s="20"/>
      <c r="J250" s="20"/>
    </row>
    <row r="251" spans="2:10" x14ac:dyDescent="0.25">
      <c r="B251" s="20" t="s">
        <v>107</v>
      </c>
      <c r="C251" s="20"/>
      <c r="D251" s="20"/>
      <c r="E251" s="20"/>
      <c r="F251" s="20"/>
      <c r="G251" s="20"/>
      <c r="H251" s="20"/>
      <c r="I251" s="20"/>
      <c r="J251" s="20"/>
    </row>
    <row r="252" spans="2:10" x14ac:dyDescent="0.25">
      <c r="B252" s="20"/>
      <c r="C252" s="20"/>
      <c r="D252" s="20"/>
      <c r="E252" s="20"/>
      <c r="F252" s="20"/>
      <c r="G252" s="20"/>
      <c r="H252" s="20"/>
      <c r="I252" s="20"/>
      <c r="J252" s="20"/>
    </row>
    <row r="253" spans="2:10" ht="15" customHeight="1" x14ac:dyDescent="0.25">
      <c r="B253" s="43" t="s">
        <v>0</v>
      </c>
      <c r="C253" s="43" t="s">
        <v>1</v>
      </c>
      <c r="D253" s="43"/>
      <c r="E253" s="43"/>
      <c r="F253" s="43" t="s">
        <v>2</v>
      </c>
      <c r="G253" s="42" t="s">
        <v>3</v>
      </c>
      <c r="H253" s="43" t="s">
        <v>29</v>
      </c>
      <c r="I253" s="43" t="s">
        <v>30</v>
      </c>
      <c r="J253" s="43"/>
    </row>
    <row r="254" spans="2:10" ht="23.25" customHeight="1" x14ac:dyDescent="0.25">
      <c r="B254" s="43"/>
      <c r="C254" s="43"/>
      <c r="D254" s="43"/>
      <c r="E254" s="43"/>
      <c r="F254" s="43"/>
      <c r="G254" s="42"/>
      <c r="H254" s="43"/>
      <c r="I254" s="43"/>
      <c r="J254" s="43"/>
    </row>
    <row r="255" spans="2:10" ht="36.75" customHeight="1" x14ac:dyDescent="0.25">
      <c r="B255" s="44" t="s">
        <v>108</v>
      </c>
      <c r="C255" s="24" t="s">
        <v>152</v>
      </c>
      <c r="D255" s="25"/>
      <c r="E255" s="25"/>
      <c r="F255" s="25"/>
      <c r="G255" s="25"/>
      <c r="H255" s="25"/>
      <c r="I255" s="25"/>
      <c r="J255" s="26"/>
    </row>
    <row r="256" spans="2:10" ht="55.5" customHeight="1" x14ac:dyDescent="0.25">
      <c r="B256" s="45"/>
      <c r="C256" s="47"/>
      <c r="D256" s="48"/>
      <c r="E256" s="48"/>
      <c r="F256" s="48"/>
      <c r="G256" s="48"/>
      <c r="H256" s="48"/>
      <c r="I256" s="48"/>
      <c r="J256" s="49"/>
    </row>
    <row r="257" spans="2:10" x14ac:dyDescent="0.25">
      <c r="B257" s="45"/>
      <c r="C257" s="55" t="s">
        <v>149</v>
      </c>
      <c r="D257" s="56"/>
      <c r="E257" s="57"/>
      <c r="F257" s="15" t="s">
        <v>58</v>
      </c>
      <c r="G257" s="16">
        <v>80</v>
      </c>
      <c r="H257" s="17"/>
      <c r="I257" s="53">
        <f>G257*H257</f>
        <v>0</v>
      </c>
      <c r="J257" s="54"/>
    </row>
    <row r="258" spans="2:10" x14ac:dyDescent="0.25">
      <c r="B258" s="45"/>
      <c r="C258" s="55" t="s">
        <v>150</v>
      </c>
      <c r="D258" s="56"/>
      <c r="E258" s="57"/>
      <c r="F258" s="15" t="s">
        <v>28</v>
      </c>
      <c r="G258" s="16">
        <v>1</v>
      </c>
      <c r="H258" s="17"/>
      <c r="I258" s="53">
        <f>G258*H258</f>
        <v>0</v>
      </c>
      <c r="J258" s="54"/>
    </row>
    <row r="259" spans="2:10" x14ac:dyDescent="0.25">
      <c r="B259" s="45"/>
      <c r="C259" s="55" t="s">
        <v>153</v>
      </c>
      <c r="D259" s="56"/>
      <c r="E259" s="57"/>
      <c r="F259" s="15" t="s">
        <v>28</v>
      </c>
      <c r="G259" s="16">
        <v>1</v>
      </c>
      <c r="H259" s="17"/>
      <c r="I259" s="53">
        <f>G259*H259</f>
        <v>0</v>
      </c>
      <c r="J259" s="54"/>
    </row>
    <row r="260" spans="2:10" x14ac:dyDescent="0.25">
      <c r="B260" s="46"/>
      <c r="C260" s="55" t="s">
        <v>154</v>
      </c>
      <c r="D260" s="56"/>
      <c r="E260" s="57"/>
      <c r="F260" s="15" t="s">
        <v>28</v>
      </c>
      <c r="G260" s="16">
        <v>1</v>
      </c>
      <c r="H260" s="17"/>
      <c r="I260" s="53">
        <f>G260*H260</f>
        <v>0</v>
      </c>
      <c r="J260" s="54"/>
    </row>
    <row r="261" spans="2:10" ht="27.75" customHeight="1" x14ac:dyDescent="0.25">
      <c r="B261" s="44" t="s">
        <v>109</v>
      </c>
      <c r="C261" s="24" t="s">
        <v>81</v>
      </c>
      <c r="D261" s="25"/>
      <c r="E261" s="25"/>
      <c r="F261" s="25"/>
      <c r="G261" s="25"/>
      <c r="H261" s="25"/>
      <c r="I261" s="25"/>
      <c r="J261" s="26"/>
    </row>
    <row r="262" spans="2:10" ht="31.5" customHeight="1" x14ac:dyDescent="0.25">
      <c r="B262" s="45"/>
      <c r="C262" s="47"/>
      <c r="D262" s="48"/>
      <c r="E262" s="48"/>
      <c r="F262" s="48"/>
      <c r="G262" s="48"/>
      <c r="H262" s="48"/>
      <c r="I262" s="48"/>
      <c r="J262" s="49"/>
    </row>
    <row r="263" spans="2:10" ht="17.25" customHeight="1" x14ac:dyDescent="0.25">
      <c r="B263" s="45"/>
      <c r="C263" s="55" t="s">
        <v>80</v>
      </c>
      <c r="D263" s="56"/>
      <c r="E263" s="57"/>
      <c r="F263" s="15" t="s">
        <v>28</v>
      </c>
      <c r="G263" s="16">
        <v>1</v>
      </c>
      <c r="H263" s="17"/>
      <c r="I263" s="53">
        <f>G263*H263</f>
        <v>0</v>
      </c>
      <c r="J263" s="54"/>
    </row>
    <row r="264" spans="2:10" ht="32.25" customHeight="1" x14ac:dyDescent="0.25">
      <c r="B264" s="20" t="s">
        <v>110</v>
      </c>
      <c r="C264" s="21" t="s">
        <v>39</v>
      </c>
      <c r="D264" s="21"/>
      <c r="E264" s="21"/>
      <c r="F264" s="41" t="s">
        <v>40</v>
      </c>
      <c r="G264" s="81">
        <v>1</v>
      </c>
      <c r="H264" s="40"/>
      <c r="I264" s="40">
        <f t="shared" ref="I264" si="3">G264*H264</f>
        <v>0</v>
      </c>
      <c r="J264" s="40"/>
    </row>
    <row r="265" spans="2:10" ht="23.25" customHeight="1" x14ac:dyDescent="0.25">
      <c r="B265" s="20"/>
      <c r="C265" s="21"/>
      <c r="D265" s="21"/>
      <c r="E265" s="21"/>
      <c r="F265" s="41"/>
      <c r="G265" s="81"/>
      <c r="H265" s="40"/>
      <c r="I265" s="40"/>
      <c r="J265" s="40"/>
    </row>
    <row r="266" spans="2:10" ht="19.5" customHeight="1" x14ac:dyDescent="0.25">
      <c r="B266" s="20"/>
      <c r="C266" s="20"/>
      <c r="D266" s="20"/>
      <c r="E266" s="20"/>
      <c r="F266" s="20"/>
      <c r="G266" s="20"/>
      <c r="H266" s="20"/>
      <c r="I266" s="20"/>
      <c r="J266" s="20"/>
    </row>
    <row r="267" spans="2:10" ht="19.5" customHeight="1" x14ac:dyDescent="0.25">
      <c r="B267" s="2">
        <v>7</v>
      </c>
      <c r="C267" s="62" t="s">
        <v>37</v>
      </c>
      <c r="D267" s="62"/>
      <c r="E267" s="62"/>
      <c r="F267" s="40">
        <f>SUM(I255:J265)</f>
        <v>0</v>
      </c>
      <c r="G267" s="41"/>
      <c r="H267" s="41"/>
      <c r="I267" s="41"/>
      <c r="J267" s="41"/>
    </row>
    <row r="268" spans="2:10" ht="17.25" customHeight="1" x14ac:dyDescent="0.25">
      <c r="B268" s="20"/>
      <c r="C268" s="20"/>
      <c r="D268" s="20"/>
      <c r="E268" s="20"/>
      <c r="F268" s="20"/>
      <c r="G268" s="20"/>
      <c r="H268" s="20"/>
      <c r="I268" s="20"/>
      <c r="J268" s="20"/>
    </row>
    <row r="269" spans="2:10" ht="15.75" customHeight="1" x14ac:dyDescent="0.25">
      <c r="B269" s="43" t="s">
        <v>148</v>
      </c>
      <c r="C269" s="43"/>
      <c r="D269" s="43"/>
      <c r="E269" s="43"/>
      <c r="F269" s="43"/>
      <c r="G269" s="43"/>
      <c r="H269" s="43"/>
      <c r="I269" s="43"/>
      <c r="J269" s="43"/>
    </row>
    <row r="270" spans="2:10" x14ac:dyDescent="0.25">
      <c r="B270" s="60"/>
      <c r="C270" s="60"/>
      <c r="D270" s="60"/>
      <c r="E270" s="60"/>
      <c r="F270" s="60"/>
      <c r="G270" s="60"/>
      <c r="H270" s="60"/>
      <c r="I270" s="60"/>
      <c r="J270" s="60"/>
    </row>
    <row r="271" spans="2:10" x14ac:dyDescent="0.25">
      <c r="B271" s="3">
        <v>1</v>
      </c>
      <c r="C271" s="58" t="s">
        <v>90</v>
      </c>
      <c r="D271" s="58"/>
      <c r="E271" s="58"/>
      <c r="F271" s="58"/>
      <c r="G271" s="58"/>
      <c r="H271" s="58"/>
      <c r="I271" s="61">
        <f>F55</f>
        <v>0</v>
      </c>
      <c r="J271" s="61"/>
    </row>
    <row r="272" spans="2:10" x14ac:dyDescent="0.25">
      <c r="B272" s="3">
        <v>2</v>
      </c>
      <c r="C272" s="58" t="s">
        <v>89</v>
      </c>
      <c r="D272" s="58"/>
      <c r="E272" s="58"/>
      <c r="F272" s="58"/>
      <c r="G272" s="58"/>
      <c r="H272" s="58"/>
      <c r="I272" s="61">
        <f>F113</f>
        <v>0</v>
      </c>
      <c r="J272" s="61"/>
    </row>
    <row r="273" spans="2:10" x14ac:dyDescent="0.25">
      <c r="B273" s="3">
        <v>3</v>
      </c>
      <c r="C273" s="58" t="s">
        <v>91</v>
      </c>
      <c r="D273" s="58"/>
      <c r="E273" s="58"/>
      <c r="F273" s="58"/>
      <c r="G273" s="58"/>
      <c r="H273" s="58"/>
      <c r="I273" s="61">
        <f>F143</f>
        <v>0</v>
      </c>
      <c r="J273" s="61"/>
    </row>
    <row r="274" spans="2:10" x14ac:dyDescent="0.25">
      <c r="B274" s="3">
        <v>4</v>
      </c>
      <c r="C274" s="58" t="s">
        <v>111</v>
      </c>
      <c r="D274" s="58"/>
      <c r="E274" s="58"/>
      <c r="F274" s="58"/>
      <c r="G274" s="58"/>
      <c r="H274" s="58"/>
      <c r="I274" s="61">
        <f>F163</f>
        <v>0</v>
      </c>
      <c r="J274" s="61"/>
    </row>
    <row r="275" spans="2:10" x14ac:dyDescent="0.25">
      <c r="B275" s="3">
        <v>5</v>
      </c>
      <c r="C275" s="58" t="s">
        <v>88</v>
      </c>
      <c r="D275" s="58"/>
      <c r="E275" s="58"/>
      <c r="F275" s="58"/>
      <c r="G275" s="58"/>
      <c r="H275" s="58"/>
      <c r="I275" s="61">
        <f>F219</f>
        <v>0</v>
      </c>
      <c r="J275" s="61"/>
    </row>
    <row r="276" spans="2:10" x14ac:dyDescent="0.25">
      <c r="B276" s="3">
        <v>6</v>
      </c>
      <c r="C276" s="58" t="s">
        <v>87</v>
      </c>
      <c r="D276" s="58"/>
      <c r="E276" s="58"/>
      <c r="F276" s="58"/>
      <c r="G276" s="58"/>
      <c r="H276" s="58"/>
      <c r="I276" s="61">
        <f>F249</f>
        <v>0</v>
      </c>
      <c r="J276" s="61"/>
    </row>
    <row r="277" spans="2:10" x14ac:dyDescent="0.25">
      <c r="B277" s="3">
        <v>7</v>
      </c>
      <c r="C277" s="58" t="s">
        <v>38</v>
      </c>
      <c r="D277" s="58"/>
      <c r="E277" s="58"/>
      <c r="F277" s="58"/>
      <c r="G277" s="58"/>
      <c r="H277" s="58"/>
      <c r="I277" s="61">
        <f>F267</f>
        <v>0</v>
      </c>
      <c r="J277" s="61"/>
    </row>
    <row r="278" spans="2:10" x14ac:dyDescent="0.25">
      <c r="B278" s="4"/>
      <c r="C278" s="58" t="s">
        <v>10</v>
      </c>
      <c r="D278" s="58"/>
      <c r="E278" s="58"/>
      <c r="F278" s="58"/>
      <c r="G278" s="58"/>
      <c r="H278" s="58"/>
      <c r="I278" s="40">
        <f>SUM(I271:J277)</f>
        <v>0</v>
      </c>
      <c r="J278" s="40"/>
    </row>
    <row r="279" spans="2:10" x14ac:dyDescent="0.25">
      <c r="B279" s="63"/>
      <c r="C279" s="63"/>
      <c r="D279" s="63"/>
      <c r="E279" s="63"/>
      <c r="F279" s="63"/>
      <c r="G279" s="63"/>
      <c r="H279" s="63"/>
      <c r="I279" s="63"/>
      <c r="J279" s="63"/>
    </row>
    <row r="280" spans="2:10" x14ac:dyDescent="0.25">
      <c r="B280" s="62" t="s">
        <v>41</v>
      </c>
      <c r="C280" s="62"/>
      <c r="D280" s="62"/>
      <c r="E280" s="62"/>
      <c r="F280" s="62"/>
      <c r="G280" s="62"/>
      <c r="H280" s="62"/>
      <c r="I280" s="61">
        <f>I278</f>
        <v>0</v>
      </c>
      <c r="J280" s="60"/>
    </row>
    <row r="281" spans="2:10" x14ac:dyDescent="0.25">
      <c r="B281" s="62" t="s">
        <v>11</v>
      </c>
      <c r="C281" s="62"/>
      <c r="D281" s="62"/>
      <c r="E281" s="62"/>
      <c r="F281" s="62"/>
      <c r="G281" s="62"/>
      <c r="H281" s="62"/>
      <c r="I281" s="61">
        <f>0.25*I280</f>
        <v>0</v>
      </c>
      <c r="J281" s="61"/>
    </row>
    <row r="282" spans="2:10" x14ac:dyDescent="0.25">
      <c r="B282" s="62" t="s">
        <v>12</v>
      </c>
      <c r="C282" s="62"/>
      <c r="D282" s="62"/>
      <c r="E282" s="62"/>
      <c r="F282" s="62"/>
      <c r="G282" s="62"/>
      <c r="H282" s="62"/>
      <c r="I282" s="61">
        <f>I280+I281</f>
        <v>0</v>
      </c>
      <c r="J282" s="60"/>
    </row>
    <row r="283" spans="2:10" x14ac:dyDescent="0.25">
      <c r="B283" s="60"/>
      <c r="C283" s="60"/>
      <c r="D283" s="60"/>
      <c r="E283" s="60"/>
      <c r="F283" s="60"/>
      <c r="G283" s="60"/>
      <c r="H283" s="60"/>
      <c r="I283" s="60"/>
      <c r="J283" s="60"/>
    </row>
    <row r="284" spans="2:10" x14ac:dyDescent="0.25">
      <c r="B284" s="1"/>
      <c r="C284" s="1"/>
      <c r="D284" s="1"/>
      <c r="E284" s="1"/>
      <c r="F284" s="1"/>
      <c r="G284" s="9"/>
      <c r="H284" s="1"/>
      <c r="I284" s="1"/>
      <c r="J284" s="1"/>
    </row>
    <row r="285" spans="2:10" x14ac:dyDescent="0.25">
      <c r="B285" s="1"/>
      <c r="C285" s="1"/>
      <c r="D285" s="1"/>
      <c r="E285" s="1"/>
      <c r="F285" s="1"/>
      <c r="G285" s="9"/>
      <c r="H285" s="1"/>
      <c r="I285" s="1"/>
      <c r="J285" s="1"/>
    </row>
    <row r="286" spans="2:10" x14ac:dyDescent="0.25">
      <c r="B286" s="1"/>
      <c r="C286" s="1"/>
      <c r="D286" s="1"/>
      <c r="E286" s="1"/>
      <c r="F286" s="1"/>
      <c r="G286" s="9"/>
      <c r="H286" s="1"/>
      <c r="I286" s="1"/>
      <c r="J286" s="1"/>
    </row>
    <row r="287" spans="2:10" x14ac:dyDescent="0.25">
      <c r="B287" s="1"/>
      <c r="C287" s="1"/>
      <c r="D287" s="1"/>
      <c r="E287" s="1"/>
      <c r="F287" s="1"/>
      <c r="G287" s="9"/>
      <c r="H287" s="1"/>
      <c r="I287" s="1"/>
      <c r="J287" s="1"/>
    </row>
    <row r="288" spans="2:10" x14ac:dyDescent="0.25">
      <c r="B288" s="1"/>
      <c r="C288" s="1"/>
      <c r="D288" s="1"/>
      <c r="E288" s="1"/>
      <c r="F288" s="1"/>
      <c r="G288" s="9"/>
      <c r="H288" s="1"/>
      <c r="I288" s="1"/>
      <c r="J288" s="1"/>
    </row>
    <row r="289" spans="2:10" x14ac:dyDescent="0.25">
      <c r="B289" s="1"/>
      <c r="C289" s="1"/>
      <c r="D289" s="1"/>
      <c r="E289" s="1"/>
      <c r="F289" s="1"/>
      <c r="G289" s="9"/>
      <c r="H289" s="1"/>
      <c r="I289" s="1"/>
      <c r="J289" s="1"/>
    </row>
    <row r="290" spans="2:10" x14ac:dyDescent="0.25">
      <c r="B290" s="1"/>
      <c r="C290" s="1"/>
      <c r="D290" s="1"/>
      <c r="E290" s="1"/>
      <c r="F290" s="1"/>
      <c r="G290" s="9"/>
      <c r="H290" s="1"/>
      <c r="I290" s="1"/>
      <c r="J290" s="1"/>
    </row>
    <row r="291" spans="2:10" x14ac:dyDescent="0.25">
      <c r="B291" s="1"/>
      <c r="C291" s="1"/>
      <c r="D291" s="1"/>
      <c r="E291" s="1"/>
      <c r="F291" s="1"/>
      <c r="G291" s="9"/>
      <c r="H291" s="1"/>
      <c r="I291" s="1"/>
      <c r="J291" s="1"/>
    </row>
    <row r="292" spans="2:10" x14ac:dyDescent="0.25">
      <c r="B292" s="1"/>
      <c r="C292" s="1"/>
      <c r="D292" s="1"/>
      <c r="E292" s="1"/>
      <c r="F292" s="1"/>
      <c r="G292" s="9"/>
      <c r="H292" s="1"/>
      <c r="I292" s="1"/>
      <c r="J292" s="1"/>
    </row>
  </sheetData>
  <mergeCells count="310">
    <mergeCell ref="I243:J243"/>
    <mergeCell ref="C236:J238"/>
    <mergeCell ref="C239:E239"/>
    <mergeCell ref="I239:J239"/>
    <mergeCell ref="B236:B239"/>
    <mergeCell ref="B240:B242"/>
    <mergeCell ref="C240:J241"/>
    <mergeCell ref="C242:E242"/>
    <mergeCell ref="I242:J242"/>
    <mergeCell ref="I274:J274"/>
    <mergeCell ref="G159:G161"/>
    <mergeCell ref="H159:H161"/>
    <mergeCell ref="I159:J161"/>
    <mergeCell ref="B250:J250"/>
    <mergeCell ref="B188:B190"/>
    <mergeCell ref="C188:J189"/>
    <mergeCell ref="C190:E190"/>
    <mergeCell ref="I190:J190"/>
    <mergeCell ref="C195:E195"/>
    <mergeCell ref="I195:J195"/>
    <mergeCell ref="C191:J193"/>
    <mergeCell ref="C184:E184"/>
    <mergeCell ref="I184:J184"/>
    <mergeCell ref="B180:B184"/>
    <mergeCell ref="C219:E219"/>
    <mergeCell ref="C199:E199"/>
    <mergeCell ref="I199:J199"/>
    <mergeCell ref="B191:B199"/>
    <mergeCell ref="B200:B202"/>
    <mergeCell ref="C200:J201"/>
    <mergeCell ref="C202:E202"/>
    <mergeCell ref="I202:J202"/>
    <mergeCell ref="C243:E243"/>
    <mergeCell ref="B228:J233"/>
    <mergeCell ref="B234:B235"/>
    <mergeCell ref="C234:E235"/>
    <mergeCell ref="F234:F235"/>
    <mergeCell ref="G234:G235"/>
    <mergeCell ref="H234:H235"/>
    <mergeCell ref="I234:J235"/>
    <mergeCell ref="C92:E92"/>
    <mergeCell ref="I92:J92"/>
    <mergeCell ref="C93:E93"/>
    <mergeCell ref="I93:J93"/>
    <mergeCell ref="B84:B93"/>
    <mergeCell ref="B162:J162"/>
    <mergeCell ref="C163:E163"/>
    <mergeCell ref="F163:J163"/>
    <mergeCell ref="B164:J164"/>
    <mergeCell ref="B212:B214"/>
    <mergeCell ref="C212:J213"/>
    <mergeCell ref="C214:E214"/>
    <mergeCell ref="I214:J214"/>
    <mergeCell ref="B203:B205"/>
    <mergeCell ref="C203:J204"/>
    <mergeCell ref="C205:E205"/>
    <mergeCell ref="I205:J205"/>
    <mergeCell ref="B245:B247"/>
    <mergeCell ref="C245:J246"/>
    <mergeCell ref="C247:E247"/>
    <mergeCell ref="I247:J247"/>
    <mergeCell ref="C244:E244"/>
    <mergeCell ref="I244:J244"/>
    <mergeCell ref="B264:B265"/>
    <mergeCell ref="C264:E265"/>
    <mergeCell ref="F264:F265"/>
    <mergeCell ref="G264:G265"/>
    <mergeCell ref="H264:H265"/>
    <mergeCell ref="I264:J265"/>
    <mergeCell ref="B251:J251"/>
    <mergeCell ref="B253:B254"/>
    <mergeCell ref="B248:J248"/>
    <mergeCell ref="C249:E249"/>
    <mergeCell ref="F249:J249"/>
    <mergeCell ref="C259:E259"/>
    <mergeCell ref="I259:J259"/>
    <mergeCell ref="C260:E260"/>
    <mergeCell ref="I260:J260"/>
    <mergeCell ref="B255:B260"/>
    <mergeCell ref="B269:J269"/>
    <mergeCell ref="B266:J266"/>
    <mergeCell ref="C267:E267"/>
    <mergeCell ref="F267:J267"/>
    <mergeCell ref="B268:J268"/>
    <mergeCell ref="C157:E158"/>
    <mergeCell ref="F157:F158"/>
    <mergeCell ref="G157:G158"/>
    <mergeCell ref="H157:H158"/>
    <mergeCell ref="I157:J158"/>
    <mergeCell ref="B261:B263"/>
    <mergeCell ref="C261:J262"/>
    <mergeCell ref="C263:E263"/>
    <mergeCell ref="I263:J263"/>
    <mergeCell ref="C253:E254"/>
    <mergeCell ref="F253:F254"/>
    <mergeCell ref="G253:G254"/>
    <mergeCell ref="H253:H254"/>
    <mergeCell ref="I253:J254"/>
    <mergeCell ref="C255:J256"/>
    <mergeCell ref="I257:J257"/>
    <mergeCell ref="C257:E257"/>
    <mergeCell ref="C258:E258"/>
    <mergeCell ref="I258:J258"/>
    <mergeCell ref="I133:J133"/>
    <mergeCell ref="B130:B133"/>
    <mergeCell ref="B134:B137"/>
    <mergeCell ref="C134:J136"/>
    <mergeCell ref="C137:E137"/>
    <mergeCell ref="I137:J137"/>
    <mergeCell ref="C141:E141"/>
    <mergeCell ref="I141:J141"/>
    <mergeCell ref="B138:B141"/>
    <mergeCell ref="C138:J138"/>
    <mergeCell ref="C139:E139"/>
    <mergeCell ref="I139:J139"/>
    <mergeCell ref="C140:E140"/>
    <mergeCell ref="I140:J140"/>
    <mergeCell ref="C130:J132"/>
    <mergeCell ref="C133:E133"/>
    <mergeCell ref="B116:J120"/>
    <mergeCell ref="B121:J127"/>
    <mergeCell ref="B128:B129"/>
    <mergeCell ref="C128:E129"/>
    <mergeCell ref="F128:F129"/>
    <mergeCell ref="G128:G129"/>
    <mergeCell ref="H128:H129"/>
    <mergeCell ref="I128:J129"/>
    <mergeCell ref="C105:J107"/>
    <mergeCell ref="F113:J113"/>
    <mergeCell ref="B114:J114"/>
    <mergeCell ref="B112:J112"/>
    <mergeCell ref="C113:E113"/>
    <mergeCell ref="C108:E108"/>
    <mergeCell ref="I108:J108"/>
    <mergeCell ref="C109:E109"/>
    <mergeCell ref="I109:J109"/>
    <mergeCell ref="C110:E110"/>
    <mergeCell ref="I110:J110"/>
    <mergeCell ref="C111:E111"/>
    <mergeCell ref="I111:J111"/>
    <mergeCell ref="B105:B111"/>
    <mergeCell ref="B115:J115"/>
    <mergeCell ref="C102:J103"/>
    <mergeCell ref="C104:E104"/>
    <mergeCell ref="I104:J104"/>
    <mergeCell ref="B102:B104"/>
    <mergeCell ref="C101:E101"/>
    <mergeCell ref="I101:J101"/>
    <mergeCell ref="B94:B101"/>
    <mergeCell ref="C94:J96"/>
    <mergeCell ref="C97:E97"/>
    <mergeCell ref="I97:J97"/>
    <mergeCell ref="C98:E98"/>
    <mergeCell ref="I98:J98"/>
    <mergeCell ref="C99:E99"/>
    <mergeCell ref="I99:J99"/>
    <mergeCell ref="C100:E100"/>
    <mergeCell ref="I100:J100"/>
    <mergeCell ref="C91:E91"/>
    <mergeCell ref="I91:J91"/>
    <mergeCell ref="C83:E83"/>
    <mergeCell ref="I83:J83"/>
    <mergeCell ref="C84:J86"/>
    <mergeCell ref="C87:E87"/>
    <mergeCell ref="I87:J87"/>
    <mergeCell ref="C88:E88"/>
    <mergeCell ref="I88:J88"/>
    <mergeCell ref="C76:E76"/>
    <mergeCell ref="I76:J76"/>
    <mergeCell ref="I89:J89"/>
    <mergeCell ref="C89:E89"/>
    <mergeCell ref="C90:E90"/>
    <mergeCell ref="I90:J90"/>
    <mergeCell ref="C81:E81"/>
    <mergeCell ref="I81:J81"/>
    <mergeCell ref="C82:E82"/>
    <mergeCell ref="I82:J82"/>
    <mergeCell ref="C79:E79"/>
    <mergeCell ref="I79:J79"/>
    <mergeCell ref="C80:E80"/>
    <mergeCell ref="I80:J80"/>
    <mergeCell ref="B44:B46"/>
    <mergeCell ref="C44:J45"/>
    <mergeCell ref="B47:B50"/>
    <mergeCell ref="C47:J49"/>
    <mergeCell ref="C50:E50"/>
    <mergeCell ref="I50:J50"/>
    <mergeCell ref="B54:J54"/>
    <mergeCell ref="C51:J52"/>
    <mergeCell ref="C53:E53"/>
    <mergeCell ref="I53:J53"/>
    <mergeCell ref="B51:B53"/>
    <mergeCell ref="C77:E77"/>
    <mergeCell ref="I77:J77"/>
    <mergeCell ref="C78:E78"/>
    <mergeCell ref="I78:J78"/>
    <mergeCell ref="B72:B83"/>
    <mergeCell ref="B69:B71"/>
    <mergeCell ref="C72:J74"/>
    <mergeCell ref="C75:E75"/>
    <mergeCell ref="I75:J75"/>
    <mergeCell ref="I46:J46"/>
    <mergeCell ref="C46:E46"/>
    <mergeCell ref="C55:E55"/>
    <mergeCell ref="F55:J55"/>
    <mergeCell ref="C69:E71"/>
    <mergeCell ref="F69:F71"/>
    <mergeCell ref="G69:G71"/>
    <mergeCell ref="H69:H71"/>
    <mergeCell ref="I69:J71"/>
    <mergeCell ref="B57:J57"/>
    <mergeCell ref="B56:J56"/>
    <mergeCell ref="B58:J63"/>
    <mergeCell ref="B64:J68"/>
    <mergeCell ref="B283:J283"/>
    <mergeCell ref="I281:J281"/>
    <mergeCell ref="I282:J282"/>
    <mergeCell ref="C278:H278"/>
    <mergeCell ref="I278:J278"/>
    <mergeCell ref="I280:J280"/>
    <mergeCell ref="B270:J270"/>
    <mergeCell ref="C275:H275"/>
    <mergeCell ref="I275:J275"/>
    <mergeCell ref="B280:H280"/>
    <mergeCell ref="B281:H281"/>
    <mergeCell ref="B282:H282"/>
    <mergeCell ref="B279:J279"/>
    <mergeCell ref="C276:H276"/>
    <mergeCell ref="I276:J276"/>
    <mergeCell ref="C271:H271"/>
    <mergeCell ref="I271:J271"/>
    <mergeCell ref="C272:H272"/>
    <mergeCell ref="I272:J272"/>
    <mergeCell ref="C273:H273"/>
    <mergeCell ref="I273:J273"/>
    <mergeCell ref="C277:H277"/>
    <mergeCell ref="I277:J277"/>
    <mergeCell ref="C274:H274"/>
    <mergeCell ref="B3:J3"/>
    <mergeCell ref="B4:B6"/>
    <mergeCell ref="C4:E6"/>
    <mergeCell ref="F4:F6"/>
    <mergeCell ref="G4:G6"/>
    <mergeCell ref="H4:H6"/>
    <mergeCell ref="I4:J6"/>
    <mergeCell ref="B7:J7"/>
    <mergeCell ref="B166:J170"/>
    <mergeCell ref="F42:F43"/>
    <mergeCell ref="G42:G43"/>
    <mergeCell ref="B42:B43"/>
    <mergeCell ref="C42:E43"/>
    <mergeCell ref="H42:H43"/>
    <mergeCell ref="I42:J43"/>
    <mergeCell ref="B8:J11"/>
    <mergeCell ref="B12:J13"/>
    <mergeCell ref="B14:J16"/>
    <mergeCell ref="B28:J28"/>
    <mergeCell ref="B29:J34"/>
    <mergeCell ref="B35:J41"/>
    <mergeCell ref="B17:J23"/>
    <mergeCell ref="B24:J27"/>
    <mergeCell ref="B165:J165"/>
    <mergeCell ref="C215:J216"/>
    <mergeCell ref="C217:E217"/>
    <mergeCell ref="I217:J217"/>
    <mergeCell ref="I198:J198"/>
    <mergeCell ref="B157:B158"/>
    <mergeCell ref="B142:J142"/>
    <mergeCell ref="C143:E143"/>
    <mergeCell ref="F143:J143"/>
    <mergeCell ref="B144:J144"/>
    <mergeCell ref="C180:J183"/>
    <mergeCell ref="C178:E179"/>
    <mergeCell ref="F178:F179"/>
    <mergeCell ref="B206:B208"/>
    <mergeCell ref="C206:J207"/>
    <mergeCell ref="C208:E208"/>
    <mergeCell ref="I208:J208"/>
    <mergeCell ref="B171:J177"/>
    <mergeCell ref="B178:B179"/>
    <mergeCell ref="B185:B187"/>
    <mergeCell ref="C185:J186"/>
    <mergeCell ref="C187:E187"/>
    <mergeCell ref="I187:J187"/>
    <mergeCell ref="I197:J197"/>
    <mergeCell ref="C198:E198"/>
    <mergeCell ref="B145:J145"/>
    <mergeCell ref="B146:J150"/>
    <mergeCell ref="B151:J156"/>
    <mergeCell ref="B159:B161"/>
    <mergeCell ref="C159:E161"/>
    <mergeCell ref="F159:F161"/>
    <mergeCell ref="B222:J227"/>
    <mergeCell ref="B252:J252"/>
    <mergeCell ref="B220:J220"/>
    <mergeCell ref="B218:J218"/>
    <mergeCell ref="F219:J219"/>
    <mergeCell ref="B221:J221"/>
    <mergeCell ref="G178:G179"/>
    <mergeCell ref="H178:H179"/>
    <mergeCell ref="I178:J179"/>
    <mergeCell ref="B209:B211"/>
    <mergeCell ref="C209:J210"/>
    <mergeCell ref="C211:E211"/>
    <mergeCell ref="I211:J211"/>
    <mergeCell ref="C194:J194"/>
    <mergeCell ref="C196:E196"/>
    <mergeCell ref="I196:J196"/>
    <mergeCell ref="C197:E197"/>
    <mergeCell ref="B215:B217"/>
  </mergeCells>
  <phoneticPr fontId="3" type="noConversion"/>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055C0-E65D-4051-A15E-B5406FCCB6EA}">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Ravni krov - sanacija</vt:lpstr>
      <vt:lpstr>List2</vt:lpstr>
      <vt:lpstr>'Ravni krov - sanacija'!Podrucje_ispisa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Matija Vrkljan</dc:creator>
  <cp:lastModifiedBy>Martina Gudiček</cp:lastModifiedBy>
  <cp:lastPrinted>2024-02-01T09:55:07Z</cp:lastPrinted>
  <dcterms:created xsi:type="dcterms:W3CDTF">2020-07-18T09:47:12Z</dcterms:created>
  <dcterms:modified xsi:type="dcterms:W3CDTF">2025-06-09T08:49:41Z</dcterms:modified>
</cp:coreProperties>
</file>